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2év" sheetId="1" r:id="rId1"/>
  </sheets>
  <definedNames>
    <definedName name="_xlnm.Print_Area" localSheetId="0">'2022év'!$A$1:$N$56</definedName>
  </definedNames>
  <calcPr fullCalcOnLoad="1"/>
</workbook>
</file>

<file path=xl/comments1.xml><?xml version="1.0" encoding="utf-8"?>
<comments xmlns="http://schemas.openxmlformats.org/spreadsheetml/2006/main">
  <authors>
    <author>bihari.marianna</author>
    <author>Bihari Marianna</author>
  </authors>
  <commentList>
    <comment ref="A30" authorId="0">
      <text>
        <r>
          <rPr>
            <b/>
            <sz val="9"/>
            <rFont val="Tahoma"/>
            <family val="2"/>
          </rPr>
          <t xml:space="preserve">+NAGYZOMLIN
</t>
        </r>
        <r>
          <rPr>
            <sz val="9"/>
            <rFont val="Tahoma"/>
            <family val="2"/>
          </rPr>
          <t xml:space="preserve">
</t>
        </r>
      </text>
    </comment>
    <comment ref="M30" authorId="1">
      <text>
        <r>
          <rPr>
            <b/>
            <sz val="9"/>
            <rFont val="Tahoma"/>
            <family val="2"/>
          </rPr>
          <t>+Nagyzomlin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<sst xmlns="http://schemas.openxmlformats.org/spreadsheetml/2006/main" count="253" uniqueCount="159">
  <si>
    <t>Műszaki adatok</t>
  </si>
  <si>
    <t>Vízbázisok kapacitása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</si>
  <si>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/év</t>
    </r>
  </si>
  <si>
    <t>Kitermelt víz mennyisége</t>
  </si>
  <si>
    <t>Értékesített ivóvíz mennyisége</t>
  </si>
  <si>
    <t>Hálózati vízveszteség</t>
  </si>
  <si>
    <t>Szennyvíztisztító telepek száma</t>
  </si>
  <si>
    <t>db</t>
  </si>
  <si>
    <t>Átemelők száma</t>
  </si>
  <si>
    <t>Szennyvíztisztító telepek névleges kapacítása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</si>
  <si>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/d</t>
    </r>
  </si>
  <si>
    <t>km</t>
  </si>
  <si>
    <t>db/év</t>
  </si>
  <si>
    <t>Debreceni Vízmű Zrt.</t>
  </si>
  <si>
    <t>Debrecen</t>
  </si>
  <si>
    <t>Nyírlugos</t>
  </si>
  <si>
    <t>-</t>
  </si>
  <si>
    <t>Meghibásodások száma</t>
  </si>
  <si>
    <t>szennyvízgyűjtő hálózat</t>
  </si>
  <si>
    <r>
      <t xml:space="preserve">A Nemzeti Fejlesztési Minisztérium 24/2013. (V.29.) NFM rendelete a víziközmű vagyonértékelésének szabályairól és a víziközmű-szolgáltatók által közérdekből közzéteendő adatokról, 4. melléklete „A víziközmű-szolgáltató honlapján közzéteendő adatok köre”
</t>
    </r>
    <r>
      <rPr>
        <b/>
        <sz val="10"/>
        <color indexed="8"/>
        <rFont val="Arial"/>
        <family val="2"/>
      </rPr>
      <t xml:space="preserve">7. pontjához </t>
    </r>
  </si>
  <si>
    <t>Vízvezeték-hálózat hossza (gerinc és bekötő)</t>
  </si>
  <si>
    <t>Szennyvíz-hálózat hossza (gerinc és bekötő)</t>
  </si>
  <si>
    <t>vízhálózat</t>
  </si>
  <si>
    <t>Nyírmihálydi</t>
  </si>
  <si>
    <t>Nyírgelse</t>
  </si>
  <si>
    <t>Biharkeresztes</t>
  </si>
  <si>
    <t>Ártánd</t>
  </si>
  <si>
    <t>Összesen</t>
  </si>
  <si>
    <t>Bedő</t>
  </si>
  <si>
    <t>Berekböszörmény</t>
  </si>
  <si>
    <t>Bihartorda (-Nagyrábé-Bihardancsháza-Sáp)</t>
  </si>
  <si>
    <t>Bojt</t>
  </si>
  <si>
    <t>Ebes</t>
  </si>
  <si>
    <t>Hajdúbagos</t>
  </si>
  <si>
    <t>Hajdúsámson</t>
  </si>
  <si>
    <t>Hencida</t>
  </si>
  <si>
    <t>Körösszakál</t>
  </si>
  <si>
    <t>Körösszegapáti</t>
  </si>
  <si>
    <t>Magyarhomorog ("Komádi-Magyarhomorog")</t>
  </si>
  <si>
    <t>Mezősas</t>
  </si>
  <si>
    <t>Mikepércs</t>
  </si>
  <si>
    <t>Monostorpályi</t>
  </si>
  <si>
    <t>Nagykereki</t>
  </si>
  <si>
    <t>Pocsaj</t>
  </si>
  <si>
    <t>Esztár</t>
  </si>
  <si>
    <t>Sáránd</t>
  </si>
  <si>
    <t>Szentpéterszeg</t>
  </si>
  <si>
    <t>Told</t>
  </si>
  <si>
    <t>Körösszegapáti-Körmösdpuszta</t>
  </si>
  <si>
    <t>ebből</t>
  </si>
  <si>
    <t>Derecske</t>
  </si>
  <si>
    <t>Hajdúszovát</t>
  </si>
  <si>
    <t>Hosszúpályi</t>
  </si>
  <si>
    <t>Hosszúpályi-Messzelátó-Sóstó</t>
  </si>
  <si>
    <t>Kismarja</t>
  </si>
  <si>
    <t>Kokad</t>
  </si>
  <si>
    <t>Konyár</t>
  </si>
  <si>
    <t>Létavértes</t>
  </si>
  <si>
    <t>Létavértes-Cserekert</t>
  </si>
  <si>
    <t>Tépe</t>
  </si>
  <si>
    <r>
      <t xml:space="preserve">Átvett víz mennyisége </t>
    </r>
    <r>
      <rPr>
        <b/>
        <sz val="8"/>
        <color indexed="8"/>
        <rFont val="Arial"/>
        <family val="2"/>
      </rPr>
      <t>Más szolgáltatótól</t>
    </r>
  </si>
  <si>
    <t>DEBRECEN_VIZ</t>
  </si>
  <si>
    <t>NYIRLUGOS_VIZ</t>
  </si>
  <si>
    <t>NYÍRMIHÁLYDI_VIZ</t>
  </si>
  <si>
    <t>MAGYARHOMOROG_VIZ</t>
  </si>
  <si>
    <t>BEDŐ_VIZ</t>
  </si>
  <si>
    <t>BEREKBÖSZÖRMÉNY_VIZ</t>
  </si>
  <si>
    <t>BIHARKERESZTES_VIZ</t>
  </si>
  <si>
    <t>BIHARTORDA_VIZ</t>
  </si>
  <si>
    <t>BOJT_VIZ</t>
  </si>
  <si>
    <t>EBES_VIZ</t>
  </si>
  <si>
    <t>HAJDÚBAGOS_VIZ</t>
  </si>
  <si>
    <t>HAJDÚSÁMSON_VIZ</t>
  </si>
  <si>
    <t>HENCIDA_VIZ</t>
  </si>
  <si>
    <t>KÖRMÖSDPUSZTA_VIZ</t>
  </si>
  <si>
    <t>KÖRÖSSZAKÁL_VIZ</t>
  </si>
  <si>
    <t>KÖRÖSSZEGAPÁTI_VIZ</t>
  </si>
  <si>
    <t>MEZŐSAS_VIZ</t>
  </si>
  <si>
    <t>MIKEPÉRCS_VIZ</t>
  </si>
  <si>
    <t>MONOSTORPÁLYI_VIZ</t>
  </si>
  <si>
    <t>NAGYKEREKI_VIZ</t>
  </si>
  <si>
    <t>POCSAJ_VIZ</t>
  </si>
  <si>
    <t>SÁRÁND_VIZ</t>
  </si>
  <si>
    <t>SZENTPÉTERSZEG_VIZ</t>
  </si>
  <si>
    <t>TOLD_VIZ</t>
  </si>
  <si>
    <t>DERECSKE_VIZ</t>
  </si>
  <si>
    <t>HAJDÚSZOVÁT_VIZ</t>
  </si>
  <si>
    <t>HOSSZÚPÁLYI_VIZ</t>
  </si>
  <si>
    <t>HOSSZÚPÁLYI-SÓSTÓ_VIZ</t>
  </si>
  <si>
    <t>KISMARJA_VIZ</t>
  </si>
  <si>
    <t>KOKAD_VIZ</t>
  </si>
  <si>
    <t>KONYÁR_VIZ</t>
  </si>
  <si>
    <t>LÉTAVÉRTES_VIZ</t>
  </si>
  <si>
    <t>LÉTAVÉRTES-CSEREKERT_VIZ</t>
  </si>
  <si>
    <t>TÉPE_VIZ</t>
  </si>
  <si>
    <t>NYÍRGELSE_VIZ</t>
  </si>
  <si>
    <t>ÁRTÁND_VIZ</t>
  </si>
  <si>
    <t>ESZTÁR_VIZ</t>
  </si>
  <si>
    <t>DEBRECEN_SZV</t>
  </si>
  <si>
    <t>NYÍRMIHÁLYDI_SZV</t>
  </si>
  <si>
    <t>NYÍRGELSE_SZV</t>
  </si>
  <si>
    <t>BEDŐ_SZV</t>
  </si>
  <si>
    <t>BEREKBÖSZÖRMÉNY_SZV</t>
  </si>
  <si>
    <t>BIHARKERESZTES_SZV</t>
  </si>
  <si>
    <t>ÁRTÁND_SZV</t>
  </si>
  <si>
    <t>BIHARTORDA (-NAGYRÁBÉ-BIHARDANCSHÁZA-SÁP)_SZV</t>
  </si>
  <si>
    <t>BOJT_SZV</t>
  </si>
  <si>
    <t>EBES_SZV</t>
  </si>
  <si>
    <t>HAJDÚBAGOS_SZV</t>
  </si>
  <si>
    <t>HAJDÚSÁMSON_SZV</t>
  </si>
  <si>
    <t>HENCIDA_SZV</t>
  </si>
  <si>
    <t>KÖRÖSSZEGAPÁTI-KÖRMÖSDPUSZTA_SZV</t>
  </si>
  <si>
    <t>KÖRÖSSZAKÁL_SZV</t>
  </si>
  <si>
    <t>KÖRÖSSZEGAPÁTI_SZV</t>
  </si>
  <si>
    <t>MAGYARHOMOROG ("KOMÁDI-MAGYARHOMOROG")_SZV</t>
  </si>
  <si>
    <t>MEZŐSAS_SZV</t>
  </si>
  <si>
    <t>MIKEPÉRCS_SZV</t>
  </si>
  <si>
    <t>MONOSTORPÁLYI_SZV</t>
  </si>
  <si>
    <t>NAGYKEREKI_SZV</t>
  </si>
  <si>
    <t>POCSAJ_SZV</t>
  </si>
  <si>
    <t>ESZTÁR_SZV</t>
  </si>
  <si>
    <t>SÁRÁND_SZV</t>
  </si>
  <si>
    <t>SZENTPÉTERSZEG_SZV</t>
  </si>
  <si>
    <t>TOLD_SZV</t>
  </si>
  <si>
    <t>DERECSKE_SZV</t>
  </si>
  <si>
    <t>HAJDÚSZOVÁT_SZV</t>
  </si>
  <si>
    <t>HOSSZÚPÁLYI_SZV</t>
  </si>
  <si>
    <t>HOSSZÚPÁLYI-MESSZELÁTÓ-SÓSTÓ_SZV</t>
  </si>
  <si>
    <t>KISMARJA_SZV</t>
  </si>
  <si>
    <t>KOKAD_SZV</t>
  </si>
  <si>
    <t>KONYÁR_SZV</t>
  </si>
  <si>
    <t>LÉTAVÉRTES_SZV</t>
  </si>
  <si>
    <t>LÉTAVÉRTES-CSEREKERT_SZV</t>
  </si>
  <si>
    <t>TÉPE_SZV</t>
  </si>
  <si>
    <t>NYIRLUGOS_SZV</t>
  </si>
  <si>
    <t xml:space="preserve">Meghibásodások alakulása a csatornabekötéseken (db) </t>
  </si>
  <si>
    <t xml:space="preserve">Meghibásodások alakulása a szennyvízátemelőkön (db) </t>
  </si>
  <si>
    <t xml:space="preserve">Meghibásodások alakulása csatornahálózaton összesen (db) </t>
  </si>
  <si>
    <t>összes hiba szám szerepel</t>
  </si>
  <si>
    <t>gerincvezeték csőtörések száma</t>
  </si>
  <si>
    <t>bekötővezeték és aknás javítások száma</t>
  </si>
  <si>
    <t xml:space="preserve">Bagamér </t>
  </si>
  <si>
    <t>Fülöp</t>
  </si>
  <si>
    <t>Nyíradony</t>
  </si>
  <si>
    <t>Nyíradony-Aradványpuszta-Tisztavíz-Tamásipuszta</t>
  </si>
  <si>
    <t>Nyírábrány</t>
  </si>
  <si>
    <t>Nyírmártonfalva</t>
  </si>
  <si>
    <t>Vámospércs</t>
  </si>
  <si>
    <t>BAGAMÉR_VIZ</t>
  </si>
  <si>
    <t>BAGAMÉR_SZV</t>
  </si>
  <si>
    <t>Földes</t>
  </si>
  <si>
    <t>Hajdúszoboszló</t>
  </si>
  <si>
    <t>Berettyóújfalu</t>
  </si>
  <si>
    <t>Gyűjtővezeték</t>
  </si>
  <si>
    <t>Bekötővezeték</t>
  </si>
  <si>
    <t>Nagyátemelő</t>
  </si>
  <si>
    <t>Kisátemelő</t>
  </si>
  <si>
    <t>Víznyelő</t>
  </si>
  <si>
    <t>2022.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</si>
</sst>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0.0"/>
    <numFmt numFmtId="166" formatCode="#,##0.0"/>
    <numFmt numFmtId="167" formatCode="_-* #,##0.0\ _F_t_-;\-* #,##0.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3" fontId="48" fillId="0" borderId="10" xfId="0" applyNumberFormat="1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8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8" fillId="0" borderId="15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49" fillId="0" borderId="2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85" zoomScaleNormal="85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5"/>
  <cols>
    <col min="1" max="1" width="46.57421875" style="2" customWidth="1"/>
    <col min="2" max="5" width="14.421875" style="2" customWidth="1"/>
    <col min="6" max="6" width="13.8515625" style="2" customWidth="1"/>
    <col min="7" max="7" width="10.140625" style="2" customWidth="1"/>
    <col min="8" max="8" width="11.421875" style="2" customWidth="1"/>
    <col min="9" max="9" width="10.00390625" style="2" customWidth="1"/>
    <col min="10" max="10" width="11.00390625" style="2" customWidth="1"/>
    <col min="11" max="11" width="10.421875" style="2" customWidth="1"/>
    <col min="12" max="12" width="20.00390625" style="2" customWidth="1"/>
    <col min="13" max="13" width="10.00390625" style="2" customWidth="1"/>
    <col min="14" max="14" width="10.140625" style="2" customWidth="1"/>
    <col min="15" max="15" width="1.8515625" style="22" customWidth="1"/>
    <col min="16" max="17" width="1.8515625" style="25" customWidth="1"/>
    <col min="18" max="18" width="9.421875" style="25" customWidth="1"/>
    <col min="19" max="19" width="12.57421875" style="25" customWidth="1"/>
    <col min="20" max="20" width="13.8515625" style="25" customWidth="1"/>
    <col min="21" max="21" width="15.8515625" style="25" customWidth="1"/>
    <col min="22" max="22" width="14.8515625" style="25" customWidth="1"/>
    <col min="23" max="23" width="14.57421875" style="25" customWidth="1"/>
    <col min="24" max="30" width="9.140625" style="25" customWidth="1"/>
    <col min="31" max="31" width="9.140625" style="61" customWidth="1"/>
    <col min="32" max="16384" width="9.140625" style="2" customWidth="1"/>
  </cols>
  <sheetData>
    <row r="1" spans="1:16" ht="15">
      <c r="A1" s="1" t="s">
        <v>13</v>
      </c>
      <c r="P1" s="16"/>
    </row>
    <row r="2" spans="1:16" ht="15">
      <c r="A2" s="1" t="s">
        <v>0</v>
      </c>
      <c r="B2" s="3"/>
      <c r="C2" s="3"/>
      <c r="D2" s="3"/>
      <c r="E2" s="3"/>
      <c r="P2" s="16"/>
    </row>
    <row r="3" spans="1:16" ht="15">
      <c r="A3" s="53" t="s">
        <v>158</v>
      </c>
      <c r="B3" s="4"/>
      <c r="C3" s="4"/>
      <c r="D3" s="4"/>
      <c r="E3" s="4"/>
      <c r="P3" s="16"/>
    </row>
    <row r="4" spans="1:5" ht="56.25" customHeight="1">
      <c r="A4" s="46" t="s">
        <v>19</v>
      </c>
      <c r="B4" s="46"/>
      <c r="C4" s="46"/>
      <c r="D4" s="46"/>
      <c r="E4" s="46"/>
    </row>
    <row r="5" spans="2:14" ht="13.5" thickBot="1">
      <c r="B5" s="11"/>
      <c r="C5" s="11"/>
      <c r="G5" s="6"/>
      <c r="H5" s="6"/>
      <c r="I5" s="6"/>
      <c r="J5" s="6"/>
      <c r="K5" s="6"/>
      <c r="L5" s="6"/>
      <c r="M5" s="6"/>
      <c r="N5" s="6"/>
    </row>
    <row r="6" spans="1:31" s="20" customFormat="1" ht="15" customHeight="1">
      <c r="A6" s="47" t="s">
        <v>0</v>
      </c>
      <c r="B6" s="50" t="s">
        <v>1</v>
      </c>
      <c r="C6" s="40" t="s">
        <v>3</v>
      </c>
      <c r="D6" s="40" t="s">
        <v>60</v>
      </c>
      <c r="E6" s="40" t="s">
        <v>4</v>
      </c>
      <c r="F6" s="40" t="s">
        <v>5</v>
      </c>
      <c r="G6" s="40" t="s">
        <v>6</v>
      </c>
      <c r="H6" s="40" t="s">
        <v>8</v>
      </c>
      <c r="I6" s="40" t="s">
        <v>9</v>
      </c>
      <c r="J6" s="44" t="s">
        <v>20</v>
      </c>
      <c r="K6" s="40" t="s">
        <v>21</v>
      </c>
      <c r="L6" s="40" t="s">
        <v>17</v>
      </c>
      <c r="M6" s="42" t="s">
        <v>49</v>
      </c>
      <c r="N6" s="43"/>
      <c r="O6" s="23"/>
      <c r="P6" s="26"/>
      <c r="Q6" s="54"/>
      <c r="R6" s="54"/>
      <c r="S6" s="54">
        <v>2022</v>
      </c>
      <c r="T6" s="54">
        <v>2022</v>
      </c>
      <c r="U6" s="54"/>
      <c r="V6" s="54">
        <v>2021</v>
      </c>
      <c r="W6" s="54">
        <v>2021</v>
      </c>
      <c r="X6" s="54"/>
      <c r="Y6" s="54">
        <v>2022</v>
      </c>
      <c r="Z6" s="54">
        <v>2022</v>
      </c>
      <c r="AA6" s="54">
        <v>2022</v>
      </c>
      <c r="AB6" s="54">
        <v>2022</v>
      </c>
      <c r="AC6" s="54">
        <v>2022</v>
      </c>
      <c r="AD6" s="54"/>
      <c r="AE6" s="62"/>
    </row>
    <row r="7" spans="1:31" s="28" customFormat="1" ht="54.75" customHeight="1">
      <c r="A7" s="48"/>
      <c r="B7" s="51"/>
      <c r="C7" s="41"/>
      <c r="D7" s="41"/>
      <c r="E7" s="41"/>
      <c r="F7" s="41"/>
      <c r="G7" s="41"/>
      <c r="H7" s="41"/>
      <c r="I7" s="41"/>
      <c r="J7" s="45"/>
      <c r="K7" s="41"/>
      <c r="L7" s="41"/>
      <c r="M7" s="18" t="s">
        <v>22</v>
      </c>
      <c r="N7" s="12" t="s">
        <v>18</v>
      </c>
      <c r="O7" s="27"/>
      <c r="P7" s="26"/>
      <c r="Q7" s="26"/>
      <c r="R7" s="55" t="s">
        <v>138</v>
      </c>
      <c r="S7" s="55" t="s">
        <v>139</v>
      </c>
      <c r="T7" s="55" t="s">
        <v>140</v>
      </c>
      <c r="U7" s="55" t="s">
        <v>137</v>
      </c>
      <c r="V7" s="55" t="s">
        <v>135</v>
      </c>
      <c r="W7" s="55" t="s">
        <v>136</v>
      </c>
      <c r="X7" s="26"/>
      <c r="Y7" s="26"/>
      <c r="Z7" s="26"/>
      <c r="AA7" s="26"/>
      <c r="AB7" s="26"/>
      <c r="AC7" s="26"/>
      <c r="AD7" s="26"/>
      <c r="AE7" s="63"/>
    </row>
    <row r="8" spans="1:31" s="21" customFormat="1" ht="16.5" customHeight="1">
      <c r="A8" s="49"/>
      <c r="B8" s="34" t="s">
        <v>2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7</v>
      </c>
      <c r="H8" s="13" t="s">
        <v>7</v>
      </c>
      <c r="I8" s="13" t="s">
        <v>10</v>
      </c>
      <c r="J8" s="13" t="s">
        <v>11</v>
      </c>
      <c r="K8" s="13" t="s">
        <v>11</v>
      </c>
      <c r="L8" s="13" t="s">
        <v>12</v>
      </c>
      <c r="M8" s="13" t="s">
        <v>12</v>
      </c>
      <c r="N8" s="14" t="s">
        <v>12</v>
      </c>
      <c r="O8" s="24"/>
      <c r="P8" s="26"/>
      <c r="Q8" s="56"/>
      <c r="R8" s="56"/>
      <c r="S8" s="56"/>
      <c r="T8" s="56"/>
      <c r="U8" s="56"/>
      <c r="V8" s="56"/>
      <c r="W8" s="56"/>
      <c r="X8" s="56"/>
      <c r="Y8" s="58" t="s">
        <v>153</v>
      </c>
      <c r="Z8" s="58" t="s">
        <v>154</v>
      </c>
      <c r="AA8" s="58" t="s">
        <v>155</v>
      </c>
      <c r="AB8" s="58" t="s">
        <v>156</v>
      </c>
      <c r="AC8" s="58" t="s">
        <v>157</v>
      </c>
      <c r="AD8" s="56"/>
      <c r="AE8" s="64"/>
    </row>
    <row r="9" spans="1:31" s="19" customFormat="1" ht="12.75" customHeight="1">
      <c r="A9" s="37" t="s">
        <v>14</v>
      </c>
      <c r="B9" s="35">
        <v>13252800</v>
      </c>
      <c r="C9" s="7">
        <v>10818661</v>
      </c>
      <c r="D9" s="9">
        <v>4212850</v>
      </c>
      <c r="E9" s="7">
        <v>12832823</v>
      </c>
      <c r="F9" s="9">
        <v>1634763.3</v>
      </c>
      <c r="G9" s="8">
        <v>1</v>
      </c>
      <c r="H9" s="8">
        <v>75</v>
      </c>
      <c r="I9" s="9">
        <v>60000</v>
      </c>
      <c r="J9" s="9">
        <v>1109.9686000000002</v>
      </c>
      <c r="K9" s="9">
        <v>1012.03296</v>
      </c>
      <c r="L9" s="5">
        <f>SUM(M9:N9)</f>
        <v>2344</v>
      </c>
      <c r="M9" s="5">
        <v>1106</v>
      </c>
      <c r="N9" s="17">
        <v>1238</v>
      </c>
      <c r="O9" s="25" t="str">
        <f aca="true" t="shared" si="0" ref="O9:O45">UPPER(A9)</f>
        <v>DEBRECEN</v>
      </c>
      <c r="P9" s="25" t="s">
        <v>61</v>
      </c>
      <c r="Q9" s="59" t="s">
        <v>98</v>
      </c>
      <c r="R9" s="57">
        <f>SUM(S9:T9)</f>
        <v>1106</v>
      </c>
      <c r="S9" s="57">
        <v>201</v>
      </c>
      <c r="T9" s="57">
        <v>905</v>
      </c>
      <c r="U9" s="57">
        <f>SUM(Y9:AC9)</f>
        <v>1238</v>
      </c>
      <c r="V9" s="57"/>
      <c r="W9" s="57"/>
      <c r="X9" s="25"/>
      <c r="Y9" s="60">
        <v>239</v>
      </c>
      <c r="Z9" s="60">
        <v>85</v>
      </c>
      <c r="AA9" s="60">
        <v>462</v>
      </c>
      <c r="AB9" s="60">
        <v>198</v>
      </c>
      <c r="AC9" s="25">
        <v>254</v>
      </c>
      <c r="AD9" s="25"/>
      <c r="AE9" s="65"/>
    </row>
    <row r="10" spans="1:31" s="19" customFormat="1" ht="12.75" customHeight="1">
      <c r="A10" s="37" t="s">
        <v>15</v>
      </c>
      <c r="B10" s="35">
        <v>135000</v>
      </c>
      <c r="C10" s="7">
        <v>122621</v>
      </c>
      <c r="D10" s="7"/>
      <c r="E10" s="7">
        <v>82769</v>
      </c>
      <c r="F10" s="9">
        <v>13458</v>
      </c>
      <c r="G10" s="8">
        <v>1</v>
      </c>
      <c r="H10" s="8">
        <v>21</v>
      </c>
      <c r="I10" s="9">
        <v>420</v>
      </c>
      <c r="J10" s="9">
        <v>44.1451</v>
      </c>
      <c r="K10" s="9">
        <v>42.881</v>
      </c>
      <c r="L10" s="5">
        <f aca="true" t="shared" si="1" ref="L10:L55">SUM(M10:N10)</f>
        <v>899</v>
      </c>
      <c r="M10" s="5">
        <v>47</v>
      </c>
      <c r="N10" s="17">
        <v>852</v>
      </c>
      <c r="O10" s="25" t="str">
        <f t="shared" si="0"/>
        <v>NYÍRLUGOS</v>
      </c>
      <c r="P10" s="25" t="s">
        <v>62</v>
      </c>
      <c r="Q10" s="59" t="s">
        <v>134</v>
      </c>
      <c r="R10" s="57">
        <f aca="true" t="shared" si="2" ref="R10:R52">SUM(S10:T10)</f>
        <v>47</v>
      </c>
      <c r="S10" s="57">
        <v>1</v>
      </c>
      <c r="T10" s="57">
        <v>46</v>
      </c>
      <c r="U10" s="57">
        <f aca="true" t="shared" si="3" ref="U10:U56">SUM(Y10:AC10)</f>
        <v>852</v>
      </c>
      <c r="V10" s="57"/>
      <c r="W10" s="57"/>
      <c r="X10" s="25"/>
      <c r="Y10" s="60">
        <v>7</v>
      </c>
      <c r="Z10" s="60">
        <v>11</v>
      </c>
      <c r="AA10" s="60">
        <v>828</v>
      </c>
      <c r="AB10" s="60">
        <v>6</v>
      </c>
      <c r="AC10" s="25"/>
      <c r="AD10" s="25"/>
      <c r="AE10" s="65"/>
    </row>
    <row r="11" spans="1:31" s="19" customFormat="1" ht="12.75" customHeight="1">
      <c r="A11" s="37" t="s">
        <v>23</v>
      </c>
      <c r="B11" s="35">
        <v>140000</v>
      </c>
      <c r="C11" s="7">
        <v>109806</v>
      </c>
      <c r="D11" s="7"/>
      <c r="E11" s="7">
        <v>46988</v>
      </c>
      <c r="F11" s="9">
        <v>15958.099413286229</v>
      </c>
      <c r="G11" s="7" t="s">
        <v>16</v>
      </c>
      <c r="H11" s="8">
        <v>11</v>
      </c>
      <c r="I11" s="7" t="s">
        <v>16</v>
      </c>
      <c r="J11" s="9">
        <v>22.685869999999998</v>
      </c>
      <c r="K11" s="9">
        <v>26.379</v>
      </c>
      <c r="L11" s="5">
        <f t="shared" si="1"/>
        <v>416</v>
      </c>
      <c r="M11" s="5">
        <v>16</v>
      </c>
      <c r="N11" s="17">
        <v>400</v>
      </c>
      <c r="O11" s="25" t="str">
        <f t="shared" si="0"/>
        <v>NYÍRMIHÁLYDI</v>
      </c>
      <c r="P11" s="25" t="s">
        <v>63</v>
      </c>
      <c r="Q11" s="59" t="s">
        <v>99</v>
      </c>
      <c r="R11" s="57">
        <f t="shared" si="2"/>
        <v>16</v>
      </c>
      <c r="S11" s="57">
        <v>2</v>
      </c>
      <c r="T11" s="57">
        <v>14</v>
      </c>
      <c r="U11" s="57">
        <f t="shared" si="3"/>
        <v>400</v>
      </c>
      <c r="V11" s="57"/>
      <c r="W11" s="57"/>
      <c r="X11" s="25"/>
      <c r="Y11" s="60">
        <v>5</v>
      </c>
      <c r="Z11" s="60">
        <v>1</v>
      </c>
      <c r="AA11" s="60">
        <v>394</v>
      </c>
      <c r="AB11" s="60">
        <v>0</v>
      </c>
      <c r="AC11" s="25"/>
      <c r="AD11" s="25"/>
      <c r="AE11" s="65"/>
    </row>
    <row r="12" spans="1:31" s="19" customFormat="1" ht="12.75" customHeight="1">
      <c r="A12" s="37" t="s">
        <v>24</v>
      </c>
      <c r="B12" s="36" t="s">
        <v>16</v>
      </c>
      <c r="C12" s="7">
        <v>0</v>
      </c>
      <c r="D12" s="7"/>
      <c r="E12" s="7">
        <v>32267</v>
      </c>
      <c r="F12" s="9">
        <v>3186.900586713772</v>
      </c>
      <c r="G12" s="7" t="s">
        <v>16</v>
      </c>
      <c r="H12" s="7" t="s">
        <v>16</v>
      </c>
      <c r="I12" s="7" t="s">
        <v>16</v>
      </c>
      <c r="J12" s="9">
        <v>17.795</v>
      </c>
      <c r="K12" s="7">
        <v>0</v>
      </c>
      <c r="L12" s="5">
        <f t="shared" si="1"/>
        <v>9</v>
      </c>
      <c r="M12" s="5">
        <v>9</v>
      </c>
      <c r="N12" s="17">
        <v>0</v>
      </c>
      <c r="O12" s="25" t="str">
        <f t="shared" si="0"/>
        <v>NYÍRGELSE</v>
      </c>
      <c r="P12" s="25" t="s">
        <v>95</v>
      </c>
      <c r="Q12" s="59" t="s">
        <v>100</v>
      </c>
      <c r="R12" s="57">
        <f t="shared" si="2"/>
        <v>9</v>
      </c>
      <c r="S12" s="57">
        <v>1</v>
      </c>
      <c r="T12" s="57">
        <v>8</v>
      </c>
      <c r="U12" s="57">
        <f t="shared" si="3"/>
        <v>0</v>
      </c>
      <c r="V12" s="57"/>
      <c r="W12" s="57"/>
      <c r="X12" s="25"/>
      <c r="Y12" s="25"/>
      <c r="Z12" s="25"/>
      <c r="AA12" s="25"/>
      <c r="AB12" s="25"/>
      <c r="AC12" s="25"/>
      <c r="AD12" s="25"/>
      <c r="AE12" s="65"/>
    </row>
    <row r="13" spans="1:31" s="19" customFormat="1" ht="12.75" customHeight="1">
      <c r="A13" s="37" t="s">
        <v>28</v>
      </c>
      <c r="B13" s="35">
        <v>16000</v>
      </c>
      <c r="C13" s="7">
        <v>13386</v>
      </c>
      <c r="D13" s="7"/>
      <c r="E13" s="7">
        <v>8430</v>
      </c>
      <c r="F13" s="9">
        <v>3428</v>
      </c>
      <c r="G13" s="7" t="s">
        <v>16</v>
      </c>
      <c r="H13" s="7" t="s">
        <v>16</v>
      </c>
      <c r="I13" s="7" t="s">
        <v>16</v>
      </c>
      <c r="J13" s="9">
        <v>6.222</v>
      </c>
      <c r="K13" s="7">
        <v>0</v>
      </c>
      <c r="L13" s="5">
        <f t="shared" si="1"/>
        <v>4</v>
      </c>
      <c r="M13" s="5">
        <v>4</v>
      </c>
      <c r="N13" s="17">
        <v>0</v>
      </c>
      <c r="O13" s="25" t="str">
        <f t="shared" si="0"/>
        <v>BEDŐ</v>
      </c>
      <c r="P13" s="25" t="s">
        <v>65</v>
      </c>
      <c r="Q13" s="59" t="s">
        <v>101</v>
      </c>
      <c r="R13" s="57">
        <f t="shared" si="2"/>
        <v>4</v>
      </c>
      <c r="S13" s="57">
        <v>1</v>
      </c>
      <c r="T13" s="57">
        <v>3</v>
      </c>
      <c r="U13" s="57">
        <f t="shared" si="3"/>
        <v>0</v>
      </c>
      <c r="V13" s="57"/>
      <c r="W13" s="57"/>
      <c r="X13" s="25"/>
      <c r="Y13" s="25"/>
      <c r="Z13" s="25"/>
      <c r="AA13" s="25"/>
      <c r="AB13" s="25"/>
      <c r="AC13" s="25"/>
      <c r="AD13" s="25"/>
      <c r="AE13" s="65"/>
    </row>
    <row r="14" spans="1:31" s="19" customFormat="1" ht="12.75" customHeight="1">
      <c r="A14" s="37" t="s">
        <v>29</v>
      </c>
      <c r="B14" s="35">
        <v>75000</v>
      </c>
      <c r="C14" s="7">
        <v>100000</v>
      </c>
      <c r="D14" s="7"/>
      <c r="E14" s="7">
        <v>57120</v>
      </c>
      <c r="F14" s="9">
        <v>37968</v>
      </c>
      <c r="G14" s="7" t="s">
        <v>16</v>
      </c>
      <c r="H14" s="7" t="s">
        <v>16</v>
      </c>
      <c r="I14" s="7" t="s">
        <v>16</v>
      </c>
      <c r="J14" s="9">
        <v>21.458</v>
      </c>
      <c r="K14" s="7">
        <v>0</v>
      </c>
      <c r="L14" s="5">
        <f t="shared" si="1"/>
        <v>8</v>
      </c>
      <c r="M14" s="5">
        <v>8</v>
      </c>
      <c r="N14" s="17">
        <v>0</v>
      </c>
      <c r="O14" s="25" t="str">
        <f t="shared" si="0"/>
        <v>BEREKBÖSZÖRMÉNY</v>
      </c>
      <c r="P14" s="25" t="s">
        <v>66</v>
      </c>
      <c r="Q14" s="59" t="s">
        <v>102</v>
      </c>
      <c r="R14" s="57">
        <f t="shared" si="2"/>
        <v>8</v>
      </c>
      <c r="S14" s="57">
        <v>0</v>
      </c>
      <c r="T14" s="57">
        <v>8</v>
      </c>
      <c r="U14" s="57">
        <f t="shared" si="3"/>
        <v>0</v>
      </c>
      <c r="V14" s="57"/>
      <c r="W14" s="57"/>
      <c r="X14" s="25"/>
      <c r="Y14" s="25"/>
      <c r="Z14" s="25"/>
      <c r="AA14" s="25"/>
      <c r="AB14" s="25"/>
      <c r="AC14" s="25"/>
      <c r="AD14" s="25"/>
      <c r="AE14" s="65"/>
    </row>
    <row r="15" spans="1:31" s="19" customFormat="1" ht="12.75" customHeight="1">
      <c r="A15" s="37" t="s">
        <v>25</v>
      </c>
      <c r="B15" s="35">
        <v>230000</v>
      </c>
      <c r="C15" s="7">
        <v>199985</v>
      </c>
      <c r="D15" s="7"/>
      <c r="E15" s="7">
        <v>136517</v>
      </c>
      <c r="F15" s="9">
        <v>23226.185323474572</v>
      </c>
      <c r="G15" s="8">
        <v>1</v>
      </c>
      <c r="H15" s="8">
        <v>8</v>
      </c>
      <c r="I15" s="9">
        <v>540</v>
      </c>
      <c r="J15" s="9">
        <v>33.983</v>
      </c>
      <c r="K15" s="9">
        <v>44.872</v>
      </c>
      <c r="L15" s="5">
        <f t="shared" si="1"/>
        <v>115</v>
      </c>
      <c r="M15" s="5">
        <v>15</v>
      </c>
      <c r="N15" s="17">
        <v>100</v>
      </c>
      <c r="O15" s="25" t="str">
        <f t="shared" si="0"/>
        <v>BIHARKERESZTES</v>
      </c>
      <c r="P15" s="25" t="s">
        <v>67</v>
      </c>
      <c r="Q15" s="59" t="s">
        <v>103</v>
      </c>
      <c r="R15" s="57">
        <f t="shared" si="2"/>
        <v>15</v>
      </c>
      <c r="S15" s="57">
        <v>1</v>
      </c>
      <c r="T15" s="57">
        <v>14</v>
      </c>
      <c r="U15" s="57">
        <f t="shared" si="3"/>
        <v>100</v>
      </c>
      <c r="V15" s="57"/>
      <c r="W15" s="57"/>
      <c r="X15" s="25"/>
      <c r="Y15" s="60">
        <v>13</v>
      </c>
      <c r="Z15" s="60">
        <v>8</v>
      </c>
      <c r="AA15" s="60">
        <v>74</v>
      </c>
      <c r="AB15" s="60">
        <v>5</v>
      </c>
      <c r="AC15" s="25"/>
      <c r="AD15" s="25"/>
      <c r="AE15" s="65"/>
    </row>
    <row r="16" spans="1:31" s="19" customFormat="1" ht="12.75" customHeight="1">
      <c r="A16" s="37" t="s">
        <v>26</v>
      </c>
      <c r="B16" s="36" t="s">
        <v>16</v>
      </c>
      <c r="C16" s="7">
        <v>0</v>
      </c>
      <c r="D16" s="7"/>
      <c r="E16" s="7">
        <v>14141</v>
      </c>
      <c r="F16" s="9">
        <v>5827.814676525419</v>
      </c>
      <c r="G16" s="7" t="s">
        <v>16</v>
      </c>
      <c r="H16" s="8">
        <v>3</v>
      </c>
      <c r="I16" s="7" t="s">
        <v>16</v>
      </c>
      <c r="J16" s="9">
        <v>6.85</v>
      </c>
      <c r="K16" s="9">
        <v>6.753</v>
      </c>
      <c r="L16" s="5">
        <f t="shared" si="1"/>
        <v>22</v>
      </c>
      <c r="M16" s="5">
        <v>3</v>
      </c>
      <c r="N16" s="17">
        <v>19</v>
      </c>
      <c r="O16" s="25" t="str">
        <f t="shared" si="0"/>
        <v>ÁRTÁND</v>
      </c>
      <c r="P16" s="25" t="s">
        <v>96</v>
      </c>
      <c r="Q16" s="59" t="s">
        <v>104</v>
      </c>
      <c r="R16" s="57">
        <f t="shared" si="2"/>
        <v>3</v>
      </c>
      <c r="S16" s="57">
        <v>0</v>
      </c>
      <c r="T16" s="57">
        <v>3</v>
      </c>
      <c r="U16" s="57">
        <f t="shared" si="3"/>
        <v>19</v>
      </c>
      <c r="V16" s="57"/>
      <c r="W16" s="57"/>
      <c r="X16" s="25"/>
      <c r="Y16" s="60">
        <v>2</v>
      </c>
      <c r="Z16" s="60">
        <v>1</v>
      </c>
      <c r="AA16" s="60">
        <v>16</v>
      </c>
      <c r="AB16" s="60">
        <v>0</v>
      </c>
      <c r="AC16" s="25"/>
      <c r="AD16" s="25"/>
      <c r="AE16" s="65"/>
    </row>
    <row r="17" spans="1:31" s="19" customFormat="1" ht="12.75" customHeight="1">
      <c r="A17" s="37" t="s">
        <v>30</v>
      </c>
      <c r="B17" s="35">
        <v>195000</v>
      </c>
      <c r="C17" s="7">
        <v>202055</v>
      </c>
      <c r="D17" s="7"/>
      <c r="E17" s="7">
        <v>29155</v>
      </c>
      <c r="F17" s="9">
        <v>12210</v>
      </c>
      <c r="G17" s="7" t="s">
        <v>16</v>
      </c>
      <c r="H17" s="7" t="s">
        <v>16</v>
      </c>
      <c r="I17" s="7" t="s">
        <v>16</v>
      </c>
      <c r="J17" s="9">
        <v>16.802</v>
      </c>
      <c r="K17" s="7">
        <v>0</v>
      </c>
      <c r="L17" s="5">
        <f t="shared" si="1"/>
        <v>4</v>
      </c>
      <c r="M17" s="5">
        <v>4</v>
      </c>
      <c r="N17" s="17">
        <v>0</v>
      </c>
      <c r="O17" s="25" t="str">
        <f t="shared" si="0"/>
        <v>BIHARTORDA (-NAGYRÁBÉ-BIHARDANCSHÁZA-SÁP)</v>
      </c>
      <c r="P17" s="25" t="s">
        <v>68</v>
      </c>
      <c r="Q17" s="59" t="s">
        <v>105</v>
      </c>
      <c r="R17" s="57">
        <f t="shared" si="2"/>
        <v>4</v>
      </c>
      <c r="S17" s="57">
        <v>0</v>
      </c>
      <c r="T17" s="57">
        <v>4</v>
      </c>
      <c r="U17" s="57">
        <f t="shared" si="3"/>
        <v>0</v>
      </c>
      <c r="V17" s="57"/>
      <c r="W17" s="57"/>
      <c r="X17" s="25"/>
      <c r="Y17" s="25"/>
      <c r="Z17" s="25"/>
      <c r="AA17" s="25"/>
      <c r="AB17" s="25"/>
      <c r="AC17" s="25"/>
      <c r="AD17" s="25"/>
      <c r="AE17" s="65"/>
    </row>
    <row r="18" spans="1:31" s="19" customFormat="1" ht="12.75" customHeight="1">
      <c r="A18" s="37" t="s">
        <v>31</v>
      </c>
      <c r="B18" s="35">
        <v>12000</v>
      </c>
      <c r="C18" s="7">
        <v>16634</v>
      </c>
      <c r="D18" s="7"/>
      <c r="E18" s="7">
        <v>11920</v>
      </c>
      <c r="F18" s="9">
        <v>1355</v>
      </c>
      <c r="G18" s="7" t="s">
        <v>16</v>
      </c>
      <c r="H18" s="7" t="s">
        <v>16</v>
      </c>
      <c r="I18" s="7" t="s">
        <v>16</v>
      </c>
      <c r="J18" s="9">
        <v>6.152</v>
      </c>
      <c r="K18" s="7">
        <v>0</v>
      </c>
      <c r="L18" s="5">
        <f t="shared" si="1"/>
        <v>8</v>
      </c>
      <c r="M18" s="5">
        <v>8</v>
      </c>
      <c r="N18" s="17">
        <v>0</v>
      </c>
      <c r="O18" s="25" t="str">
        <f t="shared" si="0"/>
        <v>BOJT</v>
      </c>
      <c r="P18" s="25" t="s">
        <v>69</v>
      </c>
      <c r="Q18" s="59" t="s">
        <v>106</v>
      </c>
      <c r="R18" s="57">
        <f t="shared" si="2"/>
        <v>8</v>
      </c>
      <c r="S18" s="57">
        <v>2</v>
      </c>
      <c r="T18" s="57">
        <v>6</v>
      </c>
      <c r="U18" s="57">
        <f t="shared" si="3"/>
        <v>0</v>
      </c>
      <c r="V18" s="57"/>
      <c r="W18" s="57"/>
      <c r="X18" s="25"/>
      <c r="Y18" s="25"/>
      <c r="Z18" s="25"/>
      <c r="AA18" s="25"/>
      <c r="AB18" s="25"/>
      <c r="AC18" s="25"/>
      <c r="AD18" s="25"/>
      <c r="AE18" s="65"/>
    </row>
    <row r="19" spans="1:31" s="19" customFormat="1" ht="12.75" customHeight="1">
      <c r="A19" s="37" t="s">
        <v>32</v>
      </c>
      <c r="B19" s="35">
        <v>220000</v>
      </c>
      <c r="C19" s="7">
        <v>254987</v>
      </c>
      <c r="D19" s="7"/>
      <c r="E19" s="7">
        <v>195982</v>
      </c>
      <c r="F19" s="9">
        <v>56054</v>
      </c>
      <c r="G19" s="7" t="s">
        <v>16</v>
      </c>
      <c r="H19" s="8">
        <v>5</v>
      </c>
      <c r="I19" s="7" t="s">
        <v>16</v>
      </c>
      <c r="J19" s="9">
        <v>34.95991</v>
      </c>
      <c r="K19" s="9">
        <v>42.731919999999995</v>
      </c>
      <c r="L19" s="5">
        <f t="shared" si="1"/>
        <v>78</v>
      </c>
      <c r="M19" s="5">
        <v>25</v>
      </c>
      <c r="N19" s="17">
        <v>53</v>
      </c>
      <c r="O19" s="25" t="str">
        <f t="shared" si="0"/>
        <v>EBES</v>
      </c>
      <c r="P19" s="25" t="s">
        <v>70</v>
      </c>
      <c r="Q19" s="59" t="s">
        <v>107</v>
      </c>
      <c r="R19" s="57">
        <f t="shared" si="2"/>
        <v>25</v>
      </c>
      <c r="S19" s="57">
        <v>1</v>
      </c>
      <c r="T19" s="57">
        <v>24</v>
      </c>
      <c r="U19" s="57">
        <f t="shared" si="3"/>
        <v>53</v>
      </c>
      <c r="V19" s="57"/>
      <c r="W19" s="57"/>
      <c r="X19" s="25"/>
      <c r="Y19" s="60">
        <v>26</v>
      </c>
      <c r="Z19" s="60">
        <v>8</v>
      </c>
      <c r="AA19" s="60">
        <v>19</v>
      </c>
      <c r="AB19" s="60">
        <v>0</v>
      </c>
      <c r="AC19" s="25"/>
      <c r="AD19" s="25"/>
      <c r="AE19" s="65"/>
    </row>
    <row r="20" spans="1:31" s="19" customFormat="1" ht="12.75" customHeight="1">
      <c r="A20" s="37" t="s">
        <v>33</v>
      </c>
      <c r="B20" s="35">
        <v>85000</v>
      </c>
      <c r="C20" s="7">
        <v>86227</v>
      </c>
      <c r="D20" s="7"/>
      <c r="E20" s="7">
        <v>63284</v>
      </c>
      <c r="F20" s="9">
        <v>8964</v>
      </c>
      <c r="G20" s="7" t="s">
        <v>16</v>
      </c>
      <c r="H20" s="8">
        <v>6</v>
      </c>
      <c r="I20" s="7" t="s">
        <v>16</v>
      </c>
      <c r="J20" s="9">
        <v>20.8085</v>
      </c>
      <c r="K20" s="9">
        <v>29.7407</v>
      </c>
      <c r="L20" s="5">
        <f t="shared" si="1"/>
        <v>211</v>
      </c>
      <c r="M20" s="5">
        <v>9</v>
      </c>
      <c r="N20" s="17">
        <v>202</v>
      </c>
      <c r="O20" s="25" t="str">
        <f t="shared" si="0"/>
        <v>HAJDÚBAGOS</v>
      </c>
      <c r="P20" s="25" t="s">
        <v>71</v>
      </c>
      <c r="Q20" s="59" t="s">
        <v>108</v>
      </c>
      <c r="R20" s="57">
        <f t="shared" si="2"/>
        <v>9</v>
      </c>
      <c r="S20" s="57">
        <v>2</v>
      </c>
      <c r="T20" s="57">
        <v>7</v>
      </c>
      <c r="U20" s="57">
        <f t="shared" si="3"/>
        <v>202</v>
      </c>
      <c r="V20" s="57"/>
      <c r="W20" s="57"/>
      <c r="X20" s="25"/>
      <c r="Y20" s="60">
        <v>10</v>
      </c>
      <c r="Z20" s="60">
        <v>0</v>
      </c>
      <c r="AA20" s="60">
        <v>192</v>
      </c>
      <c r="AB20" s="60">
        <v>0</v>
      </c>
      <c r="AC20" s="25"/>
      <c r="AD20" s="25"/>
      <c r="AE20" s="65"/>
    </row>
    <row r="21" spans="1:31" s="19" customFormat="1" ht="12.75" customHeight="1">
      <c r="A21" s="37" t="s">
        <v>34</v>
      </c>
      <c r="B21" s="35">
        <v>500000</v>
      </c>
      <c r="C21" s="7">
        <v>536826</v>
      </c>
      <c r="D21" s="7"/>
      <c r="E21" s="7">
        <v>451317</v>
      </c>
      <c r="F21" s="9">
        <v>69451</v>
      </c>
      <c r="G21" s="7" t="s">
        <v>16</v>
      </c>
      <c r="H21" s="8">
        <v>20</v>
      </c>
      <c r="I21" s="7" t="s">
        <v>16</v>
      </c>
      <c r="J21" s="9">
        <v>106.97299999999998</v>
      </c>
      <c r="K21" s="9">
        <v>88.78414</v>
      </c>
      <c r="L21" s="5">
        <f t="shared" si="1"/>
        <v>415</v>
      </c>
      <c r="M21" s="5">
        <v>130</v>
      </c>
      <c r="N21" s="17">
        <v>285</v>
      </c>
      <c r="O21" s="25" t="str">
        <f t="shared" si="0"/>
        <v>HAJDÚSÁMSON</v>
      </c>
      <c r="P21" s="25" t="s">
        <v>72</v>
      </c>
      <c r="Q21" s="59" t="s">
        <v>109</v>
      </c>
      <c r="R21" s="57">
        <f t="shared" si="2"/>
        <v>130</v>
      </c>
      <c r="S21" s="57">
        <v>7</v>
      </c>
      <c r="T21" s="57">
        <v>123</v>
      </c>
      <c r="U21" s="57">
        <f t="shared" si="3"/>
        <v>285</v>
      </c>
      <c r="V21" s="57"/>
      <c r="W21" s="57"/>
      <c r="X21" s="25"/>
      <c r="Y21" s="60">
        <f>29+1</f>
        <v>30</v>
      </c>
      <c r="Z21" s="60">
        <f>4+1</f>
        <v>5</v>
      </c>
      <c r="AA21" s="60">
        <f>231+1</f>
        <v>232</v>
      </c>
      <c r="AB21" s="60">
        <f>2+16</f>
        <v>18</v>
      </c>
      <c r="AC21" s="25"/>
      <c r="AD21" s="25"/>
      <c r="AE21" s="65"/>
    </row>
    <row r="22" spans="1:31" s="19" customFormat="1" ht="15">
      <c r="A22" s="37" t="s">
        <v>35</v>
      </c>
      <c r="B22" s="35">
        <v>50000</v>
      </c>
      <c r="C22" s="7">
        <v>33510</v>
      </c>
      <c r="D22" s="7"/>
      <c r="E22" s="7">
        <v>30025</v>
      </c>
      <c r="F22" s="9">
        <v>1700</v>
      </c>
      <c r="G22" s="7" t="s">
        <v>16</v>
      </c>
      <c r="H22" s="7" t="s">
        <v>16</v>
      </c>
      <c r="I22" s="7" t="s">
        <v>16</v>
      </c>
      <c r="J22" s="9">
        <v>12.2295</v>
      </c>
      <c r="K22" s="7">
        <v>0</v>
      </c>
      <c r="L22" s="5">
        <f t="shared" si="1"/>
        <v>8</v>
      </c>
      <c r="M22" s="5">
        <v>8</v>
      </c>
      <c r="N22" s="17">
        <v>0</v>
      </c>
      <c r="O22" s="25" t="str">
        <f t="shared" si="0"/>
        <v>HENCIDA</v>
      </c>
      <c r="P22" s="25" t="s">
        <v>73</v>
      </c>
      <c r="Q22" s="59" t="s">
        <v>110</v>
      </c>
      <c r="R22" s="57">
        <f t="shared" si="2"/>
        <v>8</v>
      </c>
      <c r="S22" s="57">
        <v>4</v>
      </c>
      <c r="T22" s="57">
        <v>4</v>
      </c>
      <c r="U22" s="57">
        <f t="shared" si="3"/>
        <v>0</v>
      </c>
      <c r="V22" s="57"/>
      <c r="W22" s="57"/>
      <c r="X22" s="25"/>
      <c r="Y22" s="25"/>
      <c r="Z22" s="25"/>
      <c r="AA22" s="25"/>
      <c r="AB22" s="25"/>
      <c r="AC22" s="25"/>
      <c r="AD22" s="25"/>
      <c r="AE22" s="65"/>
    </row>
    <row r="23" spans="1:31" s="19" customFormat="1" ht="15">
      <c r="A23" s="37" t="s">
        <v>48</v>
      </c>
      <c r="B23" s="35">
        <v>2400</v>
      </c>
      <c r="C23" s="7">
        <v>2015</v>
      </c>
      <c r="D23" s="7"/>
      <c r="E23" s="7">
        <v>2013</v>
      </c>
      <c r="F23" s="7">
        <v>2</v>
      </c>
      <c r="G23" s="7" t="s">
        <v>16</v>
      </c>
      <c r="H23" s="7" t="s">
        <v>16</v>
      </c>
      <c r="I23" s="7" t="s">
        <v>16</v>
      </c>
      <c r="J23" s="9">
        <v>2.2137999999999995</v>
      </c>
      <c r="K23" s="7">
        <v>0</v>
      </c>
      <c r="L23" s="5">
        <f t="shared" si="1"/>
        <v>0</v>
      </c>
      <c r="M23" s="5">
        <v>0</v>
      </c>
      <c r="N23" s="17">
        <v>0</v>
      </c>
      <c r="O23" s="25" t="str">
        <f t="shared" si="0"/>
        <v>KÖRÖSSZEGAPÁTI-KÖRMÖSDPUSZTA</v>
      </c>
      <c r="P23" s="25" t="s">
        <v>74</v>
      </c>
      <c r="Q23" s="59" t="s">
        <v>111</v>
      </c>
      <c r="R23" s="57">
        <f t="shared" si="2"/>
        <v>0</v>
      </c>
      <c r="S23" s="57">
        <v>0</v>
      </c>
      <c r="T23" s="57">
        <v>0</v>
      </c>
      <c r="U23" s="57">
        <f t="shared" si="3"/>
        <v>0</v>
      </c>
      <c r="V23" s="57"/>
      <c r="W23" s="57"/>
      <c r="X23" s="25"/>
      <c r="Y23" s="25"/>
      <c r="Z23" s="25"/>
      <c r="AA23" s="25"/>
      <c r="AB23" s="25"/>
      <c r="AC23" s="25"/>
      <c r="AD23" s="25"/>
      <c r="AE23" s="65"/>
    </row>
    <row r="24" spans="1:31" s="19" customFormat="1" ht="15">
      <c r="A24" s="37" t="s">
        <v>36</v>
      </c>
      <c r="B24" s="35">
        <v>36000</v>
      </c>
      <c r="C24" s="7">
        <v>38765</v>
      </c>
      <c r="D24" s="7"/>
      <c r="E24" s="7">
        <v>23627</v>
      </c>
      <c r="F24" s="9">
        <v>12374</v>
      </c>
      <c r="G24" s="7" t="s">
        <v>16</v>
      </c>
      <c r="H24" s="7" t="s">
        <v>16</v>
      </c>
      <c r="I24" s="7" t="s">
        <v>16</v>
      </c>
      <c r="J24" s="9">
        <v>8.334</v>
      </c>
      <c r="K24" s="7">
        <v>0</v>
      </c>
      <c r="L24" s="5">
        <f t="shared" si="1"/>
        <v>4</v>
      </c>
      <c r="M24" s="5">
        <v>4</v>
      </c>
      <c r="N24" s="17">
        <v>0</v>
      </c>
      <c r="O24" s="25" t="str">
        <f t="shared" si="0"/>
        <v>KÖRÖSSZAKÁL</v>
      </c>
      <c r="P24" s="25" t="s">
        <v>75</v>
      </c>
      <c r="Q24" s="59" t="s">
        <v>112</v>
      </c>
      <c r="R24" s="57">
        <f t="shared" si="2"/>
        <v>4</v>
      </c>
      <c r="S24" s="57">
        <v>0</v>
      </c>
      <c r="T24" s="57">
        <v>4</v>
      </c>
      <c r="U24" s="57">
        <f t="shared" si="3"/>
        <v>0</v>
      </c>
      <c r="V24" s="57"/>
      <c r="W24" s="57"/>
      <c r="X24" s="25"/>
      <c r="Y24" s="25"/>
      <c r="Z24" s="25"/>
      <c r="AA24" s="25"/>
      <c r="AB24" s="25"/>
      <c r="AC24" s="25"/>
      <c r="AD24" s="25"/>
      <c r="AE24" s="65"/>
    </row>
    <row r="25" spans="1:31" s="19" customFormat="1" ht="15">
      <c r="A25" s="37" t="s">
        <v>37</v>
      </c>
      <c r="B25" s="35">
        <v>36000</v>
      </c>
      <c r="C25" s="7">
        <v>38510</v>
      </c>
      <c r="D25" s="7"/>
      <c r="E25" s="7">
        <v>27977</v>
      </c>
      <c r="F25" s="9">
        <v>7605</v>
      </c>
      <c r="G25" s="7" t="s">
        <v>16</v>
      </c>
      <c r="H25" s="7" t="s">
        <v>16</v>
      </c>
      <c r="I25" s="7" t="s">
        <v>16</v>
      </c>
      <c r="J25" s="9">
        <v>11.0416</v>
      </c>
      <c r="K25" s="7">
        <v>0</v>
      </c>
      <c r="L25" s="5">
        <f t="shared" si="1"/>
        <v>6</v>
      </c>
      <c r="M25" s="5">
        <v>6</v>
      </c>
      <c r="N25" s="17">
        <v>0</v>
      </c>
      <c r="O25" s="25" t="str">
        <f t="shared" si="0"/>
        <v>KÖRÖSSZEGAPÁTI</v>
      </c>
      <c r="P25" s="25" t="s">
        <v>76</v>
      </c>
      <c r="Q25" s="59" t="s">
        <v>113</v>
      </c>
      <c r="R25" s="57">
        <f t="shared" si="2"/>
        <v>6</v>
      </c>
      <c r="S25" s="57">
        <v>0</v>
      </c>
      <c r="T25" s="57">
        <v>6</v>
      </c>
      <c r="U25" s="57">
        <f t="shared" si="3"/>
        <v>0</v>
      </c>
      <c r="V25" s="57"/>
      <c r="W25" s="57"/>
      <c r="X25" s="25"/>
      <c r="Y25" s="25"/>
      <c r="Z25" s="25"/>
      <c r="AA25" s="25"/>
      <c r="AB25" s="25"/>
      <c r="AC25" s="25"/>
      <c r="AD25" s="25"/>
      <c r="AE25" s="65"/>
    </row>
    <row r="26" spans="1:31" s="19" customFormat="1" ht="15">
      <c r="A26" s="37" t="s">
        <v>38</v>
      </c>
      <c r="B26" s="36" t="s">
        <v>16</v>
      </c>
      <c r="C26" s="7">
        <v>0</v>
      </c>
      <c r="D26" s="7">
        <v>82645</v>
      </c>
      <c r="E26" s="7">
        <v>25761</v>
      </c>
      <c r="F26" s="9">
        <v>56884</v>
      </c>
      <c r="G26" s="7" t="s">
        <v>16</v>
      </c>
      <c r="H26" s="7" t="s">
        <v>16</v>
      </c>
      <c r="I26" s="7" t="s">
        <v>16</v>
      </c>
      <c r="J26" s="9">
        <v>13.809</v>
      </c>
      <c r="K26" s="7">
        <v>0</v>
      </c>
      <c r="L26" s="5">
        <f t="shared" si="1"/>
        <v>20</v>
      </c>
      <c r="M26" s="5">
        <v>20</v>
      </c>
      <c r="N26" s="17">
        <v>0</v>
      </c>
      <c r="O26" s="25" t="str">
        <f t="shared" si="0"/>
        <v>MAGYARHOMOROG ("KOMÁDI-MAGYARHOMOROG")</v>
      </c>
      <c r="P26" s="25" t="s">
        <v>64</v>
      </c>
      <c r="Q26" s="59" t="s">
        <v>114</v>
      </c>
      <c r="R26" s="57">
        <f t="shared" si="2"/>
        <v>20</v>
      </c>
      <c r="S26" s="57">
        <v>8</v>
      </c>
      <c r="T26" s="57">
        <v>12</v>
      </c>
      <c r="U26" s="57">
        <f t="shared" si="3"/>
        <v>0</v>
      </c>
      <c r="V26" s="57"/>
      <c r="W26" s="57"/>
      <c r="X26" s="25"/>
      <c r="Y26" s="25"/>
      <c r="Z26" s="25"/>
      <c r="AA26" s="25"/>
      <c r="AB26" s="25"/>
      <c r="AC26" s="25"/>
      <c r="AD26" s="25"/>
      <c r="AE26" s="65"/>
    </row>
    <row r="27" spans="1:31" s="19" customFormat="1" ht="15">
      <c r="A27" s="37" t="s">
        <v>39</v>
      </c>
      <c r="B27" s="35">
        <v>28000</v>
      </c>
      <c r="C27" s="7">
        <v>26354</v>
      </c>
      <c r="D27" s="7"/>
      <c r="E27" s="7">
        <v>19509</v>
      </c>
      <c r="F27" s="9">
        <v>6274</v>
      </c>
      <c r="G27" s="7" t="s">
        <v>16</v>
      </c>
      <c r="H27" s="7" t="s">
        <v>16</v>
      </c>
      <c r="I27" s="7" t="s">
        <v>16</v>
      </c>
      <c r="J27" s="9">
        <v>11.314</v>
      </c>
      <c r="K27" s="7">
        <v>0</v>
      </c>
      <c r="L27" s="5">
        <f t="shared" si="1"/>
        <v>15</v>
      </c>
      <c r="M27" s="5">
        <v>15</v>
      </c>
      <c r="N27" s="17">
        <v>0</v>
      </c>
      <c r="O27" s="25" t="str">
        <f t="shared" si="0"/>
        <v>MEZŐSAS</v>
      </c>
      <c r="P27" s="25" t="s">
        <v>77</v>
      </c>
      <c r="Q27" s="59" t="s">
        <v>115</v>
      </c>
      <c r="R27" s="57">
        <f t="shared" si="2"/>
        <v>15</v>
      </c>
      <c r="S27" s="57">
        <v>8</v>
      </c>
      <c r="T27" s="57">
        <v>7</v>
      </c>
      <c r="U27" s="57">
        <f t="shared" si="3"/>
        <v>0</v>
      </c>
      <c r="V27" s="57"/>
      <c r="W27" s="57"/>
      <c r="X27" s="25"/>
      <c r="Y27" s="25"/>
      <c r="Z27" s="25"/>
      <c r="AA27" s="25"/>
      <c r="AB27" s="25"/>
      <c r="AC27" s="25"/>
      <c r="AD27" s="25"/>
      <c r="AE27" s="65"/>
    </row>
    <row r="28" spans="1:31" s="19" customFormat="1" ht="15">
      <c r="A28" s="37" t="s">
        <v>40</v>
      </c>
      <c r="B28" s="35">
        <v>150000</v>
      </c>
      <c r="C28" s="7">
        <v>278639</v>
      </c>
      <c r="D28" s="7"/>
      <c r="E28" s="7">
        <v>181022</v>
      </c>
      <c r="F28" s="9">
        <v>76647</v>
      </c>
      <c r="G28" s="7" t="s">
        <v>16</v>
      </c>
      <c r="H28" s="8">
        <v>10</v>
      </c>
      <c r="I28" s="7" t="s">
        <v>16</v>
      </c>
      <c r="J28" s="9">
        <v>33.136900000000004</v>
      </c>
      <c r="K28" s="9">
        <v>39.5569</v>
      </c>
      <c r="L28" s="5">
        <f t="shared" si="1"/>
        <v>261</v>
      </c>
      <c r="M28" s="5">
        <v>50</v>
      </c>
      <c r="N28" s="17">
        <v>211</v>
      </c>
      <c r="O28" s="25" t="str">
        <f t="shared" si="0"/>
        <v>MIKEPÉRCS</v>
      </c>
      <c r="P28" s="25" t="s">
        <v>78</v>
      </c>
      <c r="Q28" s="59" t="s">
        <v>116</v>
      </c>
      <c r="R28" s="57">
        <f t="shared" si="2"/>
        <v>50</v>
      </c>
      <c r="S28" s="57">
        <v>3</v>
      </c>
      <c r="T28" s="57">
        <v>47</v>
      </c>
      <c r="U28" s="57">
        <f t="shared" si="3"/>
        <v>211</v>
      </c>
      <c r="V28" s="57"/>
      <c r="W28" s="57"/>
      <c r="X28" s="25"/>
      <c r="Y28" s="60">
        <v>18</v>
      </c>
      <c r="Z28" s="60">
        <v>6</v>
      </c>
      <c r="AA28" s="60">
        <v>127</v>
      </c>
      <c r="AB28" s="60">
        <v>60</v>
      </c>
      <c r="AC28" s="25"/>
      <c r="AD28" s="25"/>
      <c r="AE28" s="65"/>
    </row>
    <row r="29" spans="1:31" s="19" customFormat="1" ht="15">
      <c r="A29" s="37" t="s">
        <v>41</v>
      </c>
      <c r="B29" s="35">
        <v>100000</v>
      </c>
      <c r="C29" s="7">
        <v>92151</v>
      </c>
      <c r="D29" s="7"/>
      <c r="E29" s="7">
        <v>71999</v>
      </c>
      <c r="F29" s="9">
        <v>1492</v>
      </c>
      <c r="G29" s="7" t="s">
        <v>16</v>
      </c>
      <c r="H29" s="8">
        <v>13</v>
      </c>
      <c r="I29" s="7" t="s">
        <v>16</v>
      </c>
      <c r="J29" s="9">
        <v>24.868299999999998</v>
      </c>
      <c r="K29" s="9">
        <v>31.954400000000007</v>
      </c>
      <c r="L29" s="5">
        <f t="shared" si="1"/>
        <v>116</v>
      </c>
      <c r="M29" s="5">
        <v>7</v>
      </c>
      <c r="N29" s="17">
        <v>109</v>
      </c>
      <c r="O29" s="25" t="str">
        <f t="shared" si="0"/>
        <v>MONOSTORPÁLYI</v>
      </c>
      <c r="P29" s="25" t="s">
        <v>79</v>
      </c>
      <c r="Q29" s="59" t="s">
        <v>117</v>
      </c>
      <c r="R29" s="57">
        <f t="shared" si="2"/>
        <v>7</v>
      </c>
      <c r="S29" s="57">
        <v>2</v>
      </c>
      <c r="T29" s="57">
        <v>5</v>
      </c>
      <c r="U29" s="57">
        <f t="shared" si="3"/>
        <v>109</v>
      </c>
      <c r="V29" s="57"/>
      <c r="W29" s="57"/>
      <c r="X29" s="25"/>
      <c r="Y29" s="60">
        <v>7</v>
      </c>
      <c r="Z29" s="60">
        <v>0</v>
      </c>
      <c r="AA29" s="60">
        <v>102</v>
      </c>
      <c r="AB29" s="60">
        <v>0</v>
      </c>
      <c r="AC29" s="25"/>
      <c r="AD29" s="25"/>
      <c r="AE29" s="65"/>
    </row>
    <row r="30" spans="1:31" s="19" customFormat="1" ht="15">
      <c r="A30" s="37" t="s">
        <v>42</v>
      </c>
      <c r="B30" s="35">
        <v>43370</v>
      </c>
      <c r="C30" s="7">
        <v>45410</v>
      </c>
      <c r="D30" s="7"/>
      <c r="E30" s="7">
        <v>31464</v>
      </c>
      <c r="F30" s="9">
        <v>7544</v>
      </c>
      <c r="G30" s="7" t="s">
        <v>16</v>
      </c>
      <c r="H30" s="7" t="s">
        <v>16</v>
      </c>
      <c r="I30" s="7" t="s">
        <v>16</v>
      </c>
      <c r="J30" s="9">
        <v>10.316</v>
      </c>
      <c r="K30" s="7">
        <v>0</v>
      </c>
      <c r="L30" s="5">
        <f t="shared" si="1"/>
        <v>7</v>
      </c>
      <c r="M30" s="5">
        <v>7</v>
      </c>
      <c r="N30" s="17">
        <v>0</v>
      </c>
      <c r="O30" s="25" t="str">
        <f t="shared" si="0"/>
        <v>NAGYKEREKI</v>
      </c>
      <c r="P30" s="25" t="s">
        <v>80</v>
      </c>
      <c r="Q30" s="59" t="s">
        <v>118</v>
      </c>
      <c r="R30" s="57">
        <f t="shared" si="2"/>
        <v>7</v>
      </c>
      <c r="S30" s="57">
        <v>3</v>
      </c>
      <c r="T30" s="57">
        <v>4</v>
      </c>
      <c r="U30" s="57">
        <f t="shared" si="3"/>
        <v>0</v>
      </c>
      <c r="V30" s="57"/>
      <c r="W30" s="57"/>
      <c r="X30" s="25"/>
      <c r="Y30" s="25"/>
      <c r="Z30" s="25"/>
      <c r="AA30" s="25"/>
      <c r="AB30" s="25"/>
      <c r="AC30" s="25"/>
      <c r="AD30" s="25"/>
      <c r="AE30" s="65"/>
    </row>
    <row r="31" spans="1:31" s="19" customFormat="1" ht="15">
      <c r="A31" s="37" t="s">
        <v>43</v>
      </c>
      <c r="B31" s="35">
        <v>175000</v>
      </c>
      <c r="C31" s="7">
        <v>189730</v>
      </c>
      <c r="D31" s="7"/>
      <c r="E31" s="7">
        <v>64967</v>
      </c>
      <c r="F31" s="9">
        <v>36964.67338570209</v>
      </c>
      <c r="G31" s="8">
        <v>1</v>
      </c>
      <c r="H31" s="8">
        <v>9</v>
      </c>
      <c r="I31" s="9">
        <v>350</v>
      </c>
      <c r="J31" s="9">
        <v>26.227</v>
      </c>
      <c r="K31" s="9">
        <v>30.9042</v>
      </c>
      <c r="L31" s="5">
        <f t="shared" si="1"/>
        <v>117</v>
      </c>
      <c r="M31" s="5">
        <v>8</v>
      </c>
      <c r="N31" s="17">
        <v>109</v>
      </c>
      <c r="O31" s="25" t="str">
        <f t="shared" si="0"/>
        <v>POCSAJ</v>
      </c>
      <c r="P31" s="25" t="s">
        <v>81</v>
      </c>
      <c r="Q31" s="59" t="s">
        <v>119</v>
      </c>
      <c r="R31" s="57">
        <f t="shared" si="2"/>
        <v>8</v>
      </c>
      <c r="S31" s="57">
        <v>1</v>
      </c>
      <c r="T31" s="57">
        <v>7</v>
      </c>
      <c r="U31" s="57">
        <f t="shared" si="3"/>
        <v>109</v>
      </c>
      <c r="V31" s="57"/>
      <c r="W31" s="57"/>
      <c r="X31" s="25"/>
      <c r="Y31" s="60">
        <v>4</v>
      </c>
      <c r="Z31" s="60">
        <v>3</v>
      </c>
      <c r="AA31" s="60">
        <v>96</v>
      </c>
      <c r="AB31" s="60">
        <v>6</v>
      </c>
      <c r="AC31" s="25"/>
      <c r="AD31" s="25"/>
      <c r="AE31" s="65"/>
    </row>
    <row r="32" spans="1:31" s="19" customFormat="1" ht="15">
      <c r="A32" s="37" t="s">
        <v>44</v>
      </c>
      <c r="B32" s="52" t="s">
        <v>16</v>
      </c>
      <c r="C32" s="10">
        <v>0</v>
      </c>
      <c r="D32" s="7"/>
      <c r="E32" s="7">
        <v>45793</v>
      </c>
      <c r="F32" s="9">
        <v>7654.770155592698</v>
      </c>
      <c r="G32" s="7" t="s">
        <v>16</v>
      </c>
      <c r="H32" s="8">
        <v>5</v>
      </c>
      <c r="I32" s="7" t="s">
        <v>16</v>
      </c>
      <c r="J32" s="9">
        <v>12.921</v>
      </c>
      <c r="K32" s="9">
        <v>16.7211</v>
      </c>
      <c r="L32" s="5">
        <f t="shared" si="1"/>
        <v>86</v>
      </c>
      <c r="M32" s="5">
        <v>6</v>
      </c>
      <c r="N32" s="17">
        <v>80</v>
      </c>
      <c r="O32" s="25" t="str">
        <f t="shared" si="0"/>
        <v>ESZTÁR</v>
      </c>
      <c r="P32" s="25" t="s">
        <v>97</v>
      </c>
      <c r="Q32" s="59" t="s">
        <v>120</v>
      </c>
      <c r="R32" s="57">
        <f t="shared" si="2"/>
        <v>6</v>
      </c>
      <c r="S32" s="57">
        <v>2</v>
      </c>
      <c r="T32" s="57">
        <v>4</v>
      </c>
      <c r="U32" s="57">
        <f t="shared" si="3"/>
        <v>80</v>
      </c>
      <c r="V32" s="57"/>
      <c r="W32" s="57"/>
      <c r="X32" s="25"/>
      <c r="Y32" s="60">
        <v>1</v>
      </c>
      <c r="Z32" s="60">
        <v>1</v>
      </c>
      <c r="AA32" s="60">
        <v>78</v>
      </c>
      <c r="AB32" s="60">
        <v>0</v>
      </c>
      <c r="AC32" s="25"/>
      <c r="AD32" s="25"/>
      <c r="AE32" s="65"/>
    </row>
    <row r="33" spans="1:31" s="19" customFormat="1" ht="15">
      <c r="A33" s="37" t="s">
        <v>45</v>
      </c>
      <c r="B33" s="35">
        <v>100000</v>
      </c>
      <c r="C33" s="7">
        <v>111970</v>
      </c>
      <c r="D33" s="7"/>
      <c r="E33" s="7">
        <v>82186</v>
      </c>
      <c r="F33" s="9">
        <v>26371</v>
      </c>
      <c r="G33" s="7" t="s">
        <v>16</v>
      </c>
      <c r="H33" s="8">
        <v>7</v>
      </c>
      <c r="I33" s="7" t="s">
        <v>16</v>
      </c>
      <c r="J33" s="9">
        <v>22.707099999999997</v>
      </c>
      <c r="K33" s="9">
        <v>30.935000000000002</v>
      </c>
      <c r="L33" s="5">
        <f t="shared" si="1"/>
        <v>117</v>
      </c>
      <c r="M33" s="5">
        <v>14</v>
      </c>
      <c r="N33" s="17">
        <v>103</v>
      </c>
      <c r="O33" s="25" t="str">
        <f t="shared" si="0"/>
        <v>SÁRÁND</v>
      </c>
      <c r="P33" s="25" t="s">
        <v>82</v>
      </c>
      <c r="Q33" s="59" t="s">
        <v>121</v>
      </c>
      <c r="R33" s="57">
        <f t="shared" si="2"/>
        <v>14</v>
      </c>
      <c r="S33" s="57">
        <v>2</v>
      </c>
      <c r="T33" s="57">
        <v>12</v>
      </c>
      <c r="U33" s="57">
        <f t="shared" si="3"/>
        <v>103</v>
      </c>
      <c r="V33" s="57"/>
      <c r="W33" s="57"/>
      <c r="X33" s="25"/>
      <c r="Y33" s="60">
        <v>4</v>
      </c>
      <c r="Z33" s="60">
        <v>0</v>
      </c>
      <c r="AA33" s="60">
        <v>99</v>
      </c>
      <c r="AB33" s="60">
        <v>0</v>
      </c>
      <c r="AC33" s="25"/>
      <c r="AD33" s="25"/>
      <c r="AE33" s="65"/>
    </row>
    <row r="34" spans="1:31" s="19" customFormat="1" ht="15">
      <c r="A34" s="37" t="s">
        <v>46</v>
      </c>
      <c r="B34" s="35">
        <v>50000</v>
      </c>
      <c r="C34" s="7">
        <v>55335</v>
      </c>
      <c r="D34" s="7"/>
      <c r="E34" s="7">
        <v>35390</v>
      </c>
      <c r="F34" s="9">
        <v>17470</v>
      </c>
      <c r="G34" s="7" t="s">
        <v>16</v>
      </c>
      <c r="H34" s="7" t="s">
        <v>16</v>
      </c>
      <c r="I34" s="7" t="s">
        <v>16</v>
      </c>
      <c r="J34" s="9">
        <v>13.3896</v>
      </c>
      <c r="K34" s="7">
        <v>0</v>
      </c>
      <c r="L34" s="5">
        <f t="shared" si="1"/>
        <v>14</v>
      </c>
      <c r="M34" s="5">
        <v>14</v>
      </c>
      <c r="N34" s="17">
        <v>0</v>
      </c>
      <c r="O34" s="25" t="str">
        <f t="shared" si="0"/>
        <v>SZENTPÉTERSZEG</v>
      </c>
      <c r="P34" s="25" t="s">
        <v>83</v>
      </c>
      <c r="Q34" s="59" t="s">
        <v>122</v>
      </c>
      <c r="R34" s="57">
        <f t="shared" si="2"/>
        <v>14</v>
      </c>
      <c r="S34" s="57">
        <v>2</v>
      </c>
      <c r="T34" s="57">
        <v>12</v>
      </c>
      <c r="U34" s="57">
        <f t="shared" si="3"/>
        <v>0</v>
      </c>
      <c r="V34" s="57"/>
      <c r="W34" s="57"/>
      <c r="X34" s="25"/>
      <c r="Y34" s="25"/>
      <c r="Z34" s="25"/>
      <c r="AA34" s="25"/>
      <c r="AB34" s="25"/>
      <c r="AC34" s="25"/>
      <c r="AD34" s="25"/>
      <c r="AE34" s="65"/>
    </row>
    <row r="35" spans="1:31" s="19" customFormat="1" ht="15">
      <c r="A35" s="37" t="s">
        <v>47</v>
      </c>
      <c r="B35" s="35">
        <v>5000</v>
      </c>
      <c r="C35" s="7">
        <v>5857</v>
      </c>
      <c r="D35" s="7"/>
      <c r="E35" s="7">
        <v>4827</v>
      </c>
      <c r="F35" s="9">
        <v>843</v>
      </c>
      <c r="G35" s="7" t="s">
        <v>16</v>
      </c>
      <c r="H35" s="7" t="s">
        <v>16</v>
      </c>
      <c r="I35" s="7" t="s">
        <v>16</v>
      </c>
      <c r="J35" s="9">
        <v>4.965</v>
      </c>
      <c r="K35" s="7">
        <v>0</v>
      </c>
      <c r="L35" s="5">
        <f t="shared" si="1"/>
        <v>2</v>
      </c>
      <c r="M35" s="5">
        <v>2</v>
      </c>
      <c r="N35" s="17">
        <v>0</v>
      </c>
      <c r="O35" s="25" t="str">
        <f t="shared" si="0"/>
        <v>TOLD</v>
      </c>
      <c r="P35" s="25" t="s">
        <v>84</v>
      </c>
      <c r="Q35" s="59" t="s">
        <v>123</v>
      </c>
      <c r="R35" s="57">
        <f t="shared" si="2"/>
        <v>2</v>
      </c>
      <c r="S35" s="57">
        <v>0</v>
      </c>
      <c r="T35" s="57">
        <v>2</v>
      </c>
      <c r="U35" s="57">
        <f t="shared" si="3"/>
        <v>0</v>
      </c>
      <c r="V35" s="57"/>
      <c r="W35" s="57"/>
      <c r="X35" s="25"/>
      <c r="Y35" s="25"/>
      <c r="Z35" s="25"/>
      <c r="AA35" s="25"/>
      <c r="AB35" s="25"/>
      <c r="AC35" s="25"/>
      <c r="AD35" s="25"/>
      <c r="AE35" s="65"/>
    </row>
    <row r="36" spans="1:31" s="19" customFormat="1" ht="15">
      <c r="A36" s="37" t="s">
        <v>50</v>
      </c>
      <c r="B36" s="35">
        <v>490000</v>
      </c>
      <c r="C36" s="7">
        <v>611974</v>
      </c>
      <c r="D36" s="7"/>
      <c r="E36" s="7">
        <v>362755</v>
      </c>
      <c r="F36" s="9">
        <v>236282</v>
      </c>
      <c r="G36" s="7">
        <v>1</v>
      </c>
      <c r="H36" s="10">
        <v>14</v>
      </c>
      <c r="I36" s="7">
        <v>1000</v>
      </c>
      <c r="J36" s="9">
        <v>73.89795</v>
      </c>
      <c r="K36" s="7">
        <v>96.55990000000001</v>
      </c>
      <c r="L36" s="5">
        <f t="shared" si="1"/>
        <v>183</v>
      </c>
      <c r="M36" s="5">
        <v>54</v>
      </c>
      <c r="N36" s="17">
        <v>129</v>
      </c>
      <c r="O36" s="25" t="str">
        <f t="shared" si="0"/>
        <v>DERECSKE</v>
      </c>
      <c r="P36" s="25" t="s">
        <v>85</v>
      </c>
      <c r="Q36" s="59" t="s">
        <v>124</v>
      </c>
      <c r="R36" s="57">
        <f t="shared" si="2"/>
        <v>54</v>
      </c>
      <c r="S36" s="57">
        <v>10</v>
      </c>
      <c r="T36" s="57">
        <v>44</v>
      </c>
      <c r="U36" s="57">
        <f t="shared" si="3"/>
        <v>129</v>
      </c>
      <c r="V36" s="57"/>
      <c r="W36" s="57"/>
      <c r="X36" s="25"/>
      <c r="Y36" s="60">
        <v>16</v>
      </c>
      <c r="Z36" s="60">
        <v>9</v>
      </c>
      <c r="AA36" s="60">
        <v>71</v>
      </c>
      <c r="AB36" s="60">
        <v>33</v>
      </c>
      <c r="AC36" s="25"/>
      <c r="AD36" s="25"/>
      <c r="AE36" s="65"/>
    </row>
    <row r="37" spans="1:31" s="19" customFormat="1" ht="15">
      <c r="A37" s="37" t="s">
        <v>51</v>
      </c>
      <c r="B37" s="35">
        <v>115000</v>
      </c>
      <c r="C37" s="7">
        <v>186040</v>
      </c>
      <c r="D37" s="7"/>
      <c r="E37" s="7">
        <v>106021</v>
      </c>
      <c r="F37" s="9">
        <v>72050</v>
      </c>
      <c r="G37" s="7">
        <v>1</v>
      </c>
      <c r="H37" s="10">
        <v>5</v>
      </c>
      <c r="I37" s="7">
        <v>275</v>
      </c>
      <c r="J37" s="9">
        <v>23.753700000000002</v>
      </c>
      <c r="K37" s="7">
        <v>27.183409999999995</v>
      </c>
      <c r="L37" s="5">
        <f t="shared" si="1"/>
        <v>87</v>
      </c>
      <c r="M37" s="5">
        <v>14</v>
      </c>
      <c r="N37" s="17">
        <v>73</v>
      </c>
      <c r="O37" s="25" t="str">
        <f t="shared" si="0"/>
        <v>HAJDÚSZOVÁT</v>
      </c>
      <c r="P37" s="25" t="s">
        <v>86</v>
      </c>
      <c r="Q37" s="59" t="s">
        <v>125</v>
      </c>
      <c r="R37" s="57">
        <f t="shared" si="2"/>
        <v>14</v>
      </c>
      <c r="S37" s="57">
        <v>2</v>
      </c>
      <c r="T37" s="57">
        <v>12</v>
      </c>
      <c r="U37" s="57">
        <f t="shared" si="3"/>
        <v>73</v>
      </c>
      <c r="V37" s="57"/>
      <c r="W37" s="57"/>
      <c r="X37" s="25"/>
      <c r="Y37" s="60">
        <v>12</v>
      </c>
      <c r="Z37" s="60">
        <v>5</v>
      </c>
      <c r="AA37" s="60">
        <v>56</v>
      </c>
      <c r="AB37" s="60">
        <v>0</v>
      </c>
      <c r="AC37" s="25"/>
      <c r="AD37" s="25"/>
      <c r="AE37" s="65"/>
    </row>
    <row r="38" spans="1:31" s="19" customFormat="1" ht="15">
      <c r="A38" s="37" t="s">
        <v>52</v>
      </c>
      <c r="B38" s="35">
        <v>200000</v>
      </c>
      <c r="C38" s="7">
        <v>227191</v>
      </c>
      <c r="D38" s="7"/>
      <c r="E38" s="7">
        <v>165541</v>
      </c>
      <c r="F38" s="9">
        <v>44685</v>
      </c>
      <c r="G38" s="7">
        <v>1</v>
      </c>
      <c r="H38" s="10">
        <v>12</v>
      </c>
      <c r="I38" s="7">
        <v>1010</v>
      </c>
      <c r="J38" s="9">
        <v>46.76</v>
      </c>
      <c r="K38" s="7">
        <v>48.833800000000004</v>
      </c>
      <c r="L38" s="5">
        <f t="shared" si="1"/>
        <v>303</v>
      </c>
      <c r="M38" s="5">
        <v>39</v>
      </c>
      <c r="N38" s="17">
        <v>264</v>
      </c>
      <c r="O38" s="25" t="str">
        <f t="shared" si="0"/>
        <v>HOSSZÚPÁLYI</v>
      </c>
      <c r="P38" s="25" t="s">
        <v>87</v>
      </c>
      <c r="Q38" s="59" t="s">
        <v>126</v>
      </c>
      <c r="R38" s="57">
        <f t="shared" si="2"/>
        <v>39</v>
      </c>
      <c r="S38" s="57">
        <v>6</v>
      </c>
      <c r="T38" s="57">
        <v>33</v>
      </c>
      <c r="U38" s="57">
        <f t="shared" si="3"/>
        <v>264</v>
      </c>
      <c r="V38" s="57"/>
      <c r="W38" s="57"/>
      <c r="X38" s="25"/>
      <c r="Y38" s="60">
        <v>5</v>
      </c>
      <c r="Z38" s="60">
        <v>6</v>
      </c>
      <c r="AA38" s="60">
        <v>252</v>
      </c>
      <c r="AB38" s="60">
        <v>1</v>
      </c>
      <c r="AC38" s="25"/>
      <c r="AD38" s="25"/>
      <c r="AE38" s="65"/>
    </row>
    <row r="39" spans="1:31" s="19" customFormat="1" ht="15">
      <c r="A39" s="37" t="s">
        <v>53</v>
      </c>
      <c r="B39" s="35">
        <v>6000</v>
      </c>
      <c r="C39" s="7">
        <v>6521</v>
      </c>
      <c r="D39" s="7"/>
      <c r="E39" s="7">
        <v>4083</v>
      </c>
      <c r="F39" s="7">
        <v>2117</v>
      </c>
      <c r="G39" s="7" t="s">
        <v>16</v>
      </c>
      <c r="H39" s="7" t="s">
        <v>16</v>
      </c>
      <c r="I39" s="7" t="s">
        <v>16</v>
      </c>
      <c r="J39" s="9">
        <v>2.784</v>
      </c>
      <c r="K39" s="7">
        <v>0</v>
      </c>
      <c r="L39" s="5">
        <f t="shared" si="1"/>
        <v>0</v>
      </c>
      <c r="M39" s="5">
        <v>0</v>
      </c>
      <c r="N39" s="17">
        <v>0</v>
      </c>
      <c r="O39" s="25" t="str">
        <f t="shared" si="0"/>
        <v>HOSSZÚPÁLYI-MESSZELÁTÓ-SÓSTÓ</v>
      </c>
      <c r="P39" s="25" t="s">
        <v>88</v>
      </c>
      <c r="Q39" s="59" t="s">
        <v>127</v>
      </c>
      <c r="R39" s="57">
        <f t="shared" si="2"/>
        <v>0</v>
      </c>
      <c r="S39" s="57">
        <v>0</v>
      </c>
      <c r="T39" s="57">
        <v>0</v>
      </c>
      <c r="U39" s="57">
        <f t="shared" si="3"/>
        <v>0</v>
      </c>
      <c r="V39" s="57"/>
      <c r="W39" s="57"/>
      <c r="X39" s="25"/>
      <c r="Y39" s="25"/>
      <c r="Z39" s="25"/>
      <c r="AA39" s="25"/>
      <c r="AB39" s="25"/>
      <c r="AC39" s="25"/>
      <c r="AD39" s="25"/>
      <c r="AE39" s="65"/>
    </row>
    <row r="40" spans="1:31" s="19" customFormat="1" ht="15">
      <c r="A40" s="37" t="s">
        <v>54</v>
      </c>
      <c r="B40" s="35">
        <v>52000</v>
      </c>
      <c r="C40" s="7">
        <v>37032</v>
      </c>
      <c r="D40" s="7"/>
      <c r="E40" s="7">
        <v>31080</v>
      </c>
      <c r="F40" s="9">
        <v>4221</v>
      </c>
      <c r="G40" s="7" t="s">
        <v>16</v>
      </c>
      <c r="H40" s="7" t="s">
        <v>16</v>
      </c>
      <c r="I40" s="7" t="s">
        <v>16</v>
      </c>
      <c r="J40" s="9">
        <v>17.745</v>
      </c>
      <c r="K40" s="7">
        <v>0</v>
      </c>
      <c r="L40" s="5">
        <f t="shared" si="1"/>
        <v>8</v>
      </c>
      <c r="M40" s="5">
        <v>8</v>
      </c>
      <c r="N40" s="17">
        <v>0</v>
      </c>
      <c r="O40" s="25" t="str">
        <f t="shared" si="0"/>
        <v>KISMARJA</v>
      </c>
      <c r="P40" s="25" t="s">
        <v>89</v>
      </c>
      <c r="Q40" s="59" t="s">
        <v>128</v>
      </c>
      <c r="R40" s="57">
        <f t="shared" si="2"/>
        <v>8</v>
      </c>
      <c r="S40" s="57">
        <v>0</v>
      </c>
      <c r="T40" s="57">
        <v>8</v>
      </c>
      <c r="U40" s="57">
        <f t="shared" si="3"/>
        <v>0</v>
      </c>
      <c r="V40" s="57"/>
      <c r="W40" s="57"/>
      <c r="X40" s="25"/>
      <c r="Y40" s="25"/>
      <c r="Z40" s="25"/>
      <c r="AA40" s="25"/>
      <c r="AB40" s="25"/>
      <c r="AC40" s="25"/>
      <c r="AD40" s="25"/>
      <c r="AE40" s="65"/>
    </row>
    <row r="41" spans="1:31" s="19" customFormat="1" ht="15">
      <c r="A41" s="37" t="s">
        <v>55</v>
      </c>
      <c r="B41" s="35">
        <v>24000</v>
      </c>
      <c r="C41" s="7">
        <v>25254</v>
      </c>
      <c r="D41" s="7"/>
      <c r="E41" s="7">
        <v>17521</v>
      </c>
      <c r="F41" s="9">
        <v>4745</v>
      </c>
      <c r="G41" s="7" t="s">
        <v>16</v>
      </c>
      <c r="H41" s="7" t="s">
        <v>16</v>
      </c>
      <c r="I41" s="7" t="s">
        <v>16</v>
      </c>
      <c r="J41" s="9">
        <v>8.113</v>
      </c>
      <c r="K41" s="7">
        <v>0</v>
      </c>
      <c r="L41" s="5">
        <f t="shared" si="1"/>
        <v>8</v>
      </c>
      <c r="M41" s="5">
        <v>8</v>
      </c>
      <c r="N41" s="17">
        <v>0</v>
      </c>
      <c r="O41" s="25" t="str">
        <f t="shared" si="0"/>
        <v>KOKAD</v>
      </c>
      <c r="P41" s="25" t="s">
        <v>90</v>
      </c>
      <c r="Q41" s="59" t="s">
        <v>129</v>
      </c>
      <c r="R41" s="57">
        <f t="shared" si="2"/>
        <v>8</v>
      </c>
      <c r="S41" s="57">
        <v>0</v>
      </c>
      <c r="T41" s="57">
        <v>8</v>
      </c>
      <c r="U41" s="57">
        <f t="shared" si="3"/>
        <v>0</v>
      </c>
      <c r="V41" s="57"/>
      <c r="W41" s="57"/>
      <c r="X41" s="25"/>
      <c r="Y41" s="25"/>
      <c r="Z41" s="25"/>
      <c r="AA41" s="25"/>
      <c r="AB41" s="25"/>
      <c r="AC41" s="25"/>
      <c r="AD41" s="25"/>
      <c r="AE41" s="65"/>
    </row>
    <row r="42" spans="1:31" s="19" customFormat="1" ht="15">
      <c r="A42" s="37" t="s">
        <v>56</v>
      </c>
      <c r="B42" s="35">
        <v>110000</v>
      </c>
      <c r="C42" s="7">
        <v>151012</v>
      </c>
      <c r="D42" s="7"/>
      <c r="E42" s="7">
        <v>58651</v>
      </c>
      <c r="F42" s="9">
        <v>87400</v>
      </c>
      <c r="G42" s="7">
        <v>1</v>
      </c>
      <c r="H42" s="7">
        <v>4</v>
      </c>
      <c r="I42" s="7">
        <v>250</v>
      </c>
      <c r="J42" s="9">
        <v>24.889</v>
      </c>
      <c r="K42" s="7">
        <v>25.389199999999995</v>
      </c>
      <c r="L42" s="5">
        <f t="shared" si="1"/>
        <v>27</v>
      </c>
      <c r="M42" s="5">
        <v>16</v>
      </c>
      <c r="N42" s="17">
        <v>11</v>
      </c>
      <c r="O42" s="25" t="str">
        <f t="shared" si="0"/>
        <v>KONYÁR</v>
      </c>
      <c r="P42" s="25" t="s">
        <v>91</v>
      </c>
      <c r="Q42" s="59" t="s">
        <v>130</v>
      </c>
      <c r="R42" s="57">
        <f t="shared" si="2"/>
        <v>16</v>
      </c>
      <c r="S42" s="57">
        <v>3</v>
      </c>
      <c r="T42" s="57">
        <v>13</v>
      </c>
      <c r="U42" s="57">
        <f t="shared" si="3"/>
        <v>11</v>
      </c>
      <c r="V42" s="57"/>
      <c r="W42" s="57"/>
      <c r="X42" s="25"/>
      <c r="Y42" s="60">
        <v>1</v>
      </c>
      <c r="Z42" s="60">
        <v>0</v>
      </c>
      <c r="AA42" s="60">
        <v>7</v>
      </c>
      <c r="AB42" s="60">
        <v>3</v>
      </c>
      <c r="AC42" s="25"/>
      <c r="AD42" s="25"/>
      <c r="AE42" s="65"/>
    </row>
    <row r="43" spans="1:31" s="19" customFormat="1" ht="15">
      <c r="A43" s="37" t="s">
        <v>57</v>
      </c>
      <c r="B43" s="35">
        <v>310000</v>
      </c>
      <c r="C43" s="7">
        <v>325928</v>
      </c>
      <c r="D43" s="7"/>
      <c r="E43" s="7">
        <v>215176</v>
      </c>
      <c r="F43" s="9">
        <v>78116</v>
      </c>
      <c r="G43" s="7">
        <v>1</v>
      </c>
      <c r="H43" s="10">
        <v>21</v>
      </c>
      <c r="I43" s="7">
        <v>1000</v>
      </c>
      <c r="J43" s="9">
        <v>62.279</v>
      </c>
      <c r="K43" s="7">
        <v>61.38105</v>
      </c>
      <c r="L43" s="5">
        <f t="shared" si="1"/>
        <v>119</v>
      </c>
      <c r="M43" s="5">
        <v>119</v>
      </c>
      <c r="N43" s="17">
        <v>0</v>
      </c>
      <c r="O43" s="25" t="str">
        <f t="shared" si="0"/>
        <v>LÉTAVÉRTES</v>
      </c>
      <c r="P43" s="25" t="s">
        <v>92</v>
      </c>
      <c r="Q43" s="59" t="s">
        <v>131</v>
      </c>
      <c r="R43" s="57">
        <f t="shared" si="2"/>
        <v>119</v>
      </c>
      <c r="S43" s="57">
        <v>3</v>
      </c>
      <c r="T43" s="57">
        <v>116</v>
      </c>
      <c r="U43" s="57">
        <f t="shared" si="3"/>
        <v>0</v>
      </c>
      <c r="V43" s="57"/>
      <c r="W43" s="57"/>
      <c r="X43" s="25"/>
      <c r="Y43" s="25"/>
      <c r="Z43" s="25"/>
      <c r="AA43" s="25"/>
      <c r="AB43" s="25"/>
      <c r="AC43" s="25"/>
      <c r="AD43" s="25"/>
      <c r="AE43" s="65"/>
    </row>
    <row r="44" spans="1:31" s="19" customFormat="1" ht="15">
      <c r="A44" s="37" t="s">
        <v>58</v>
      </c>
      <c r="B44" s="35">
        <v>500</v>
      </c>
      <c r="C44" s="7">
        <v>244</v>
      </c>
      <c r="D44" s="7"/>
      <c r="E44" s="7">
        <v>240</v>
      </c>
      <c r="F44" s="7">
        <v>4</v>
      </c>
      <c r="G44" s="7" t="s">
        <v>16</v>
      </c>
      <c r="H44" s="7" t="s">
        <v>16</v>
      </c>
      <c r="I44" s="7" t="s">
        <v>16</v>
      </c>
      <c r="J44" s="9">
        <v>1.612</v>
      </c>
      <c r="K44" s="7">
        <v>0</v>
      </c>
      <c r="L44" s="5">
        <f t="shared" si="1"/>
        <v>0</v>
      </c>
      <c r="M44" s="5">
        <v>0</v>
      </c>
      <c r="N44" s="17">
        <v>0</v>
      </c>
      <c r="O44" s="25" t="str">
        <f t="shared" si="0"/>
        <v>LÉTAVÉRTES-CSEREKERT</v>
      </c>
      <c r="P44" s="25" t="s">
        <v>93</v>
      </c>
      <c r="Q44" s="59" t="s">
        <v>132</v>
      </c>
      <c r="R44" s="57">
        <f t="shared" si="2"/>
        <v>0</v>
      </c>
      <c r="S44" s="57">
        <v>0</v>
      </c>
      <c r="T44" s="57">
        <v>0</v>
      </c>
      <c r="U44" s="57">
        <f t="shared" si="3"/>
        <v>0</v>
      </c>
      <c r="V44" s="57"/>
      <c r="W44" s="57"/>
      <c r="X44" s="25"/>
      <c r="Y44" s="25"/>
      <c r="Z44" s="25"/>
      <c r="AA44" s="25"/>
      <c r="AB44" s="25"/>
      <c r="AC44" s="25"/>
      <c r="AD44" s="25"/>
      <c r="AE44" s="65"/>
    </row>
    <row r="45" spans="1:31" s="19" customFormat="1" ht="15">
      <c r="A45" s="37" t="s">
        <v>59</v>
      </c>
      <c r="B45" s="35">
        <v>85000</v>
      </c>
      <c r="C45" s="7">
        <v>83406</v>
      </c>
      <c r="D45" s="7"/>
      <c r="E45" s="7">
        <v>37737</v>
      </c>
      <c r="F45" s="9">
        <v>43074</v>
      </c>
      <c r="G45" s="7" t="s">
        <v>16</v>
      </c>
      <c r="H45" s="7" t="s">
        <v>16</v>
      </c>
      <c r="I45" s="7" t="s">
        <v>16</v>
      </c>
      <c r="J45" s="9">
        <v>8.225200000000001</v>
      </c>
      <c r="K45" s="7">
        <v>0</v>
      </c>
      <c r="L45" s="5">
        <f t="shared" si="1"/>
        <v>8</v>
      </c>
      <c r="M45" s="5">
        <v>8</v>
      </c>
      <c r="N45" s="17">
        <v>0</v>
      </c>
      <c r="O45" s="25" t="str">
        <f t="shared" si="0"/>
        <v>TÉPE</v>
      </c>
      <c r="P45" s="25" t="s">
        <v>94</v>
      </c>
      <c r="Q45" s="59" t="s">
        <v>133</v>
      </c>
      <c r="R45" s="57">
        <f t="shared" si="2"/>
        <v>8</v>
      </c>
      <c r="S45" s="57">
        <v>3</v>
      </c>
      <c r="T45" s="57">
        <v>5</v>
      </c>
      <c r="U45" s="57">
        <f t="shared" si="3"/>
        <v>0</v>
      </c>
      <c r="V45" s="57"/>
      <c r="W45" s="57"/>
      <c r="X45" s="25"/>
      <c r="Y45" s="25"/>
      <c r="Z45" s="25"/>
      <c r="AA45" s="25"/>
      <c r="AB45" s="25"/>
      <c r="AC45" s="25"/>
      <c r="AD45" s="25"/>
      <c r="AE45" s="65"/>
    </row>
    <row r="46" spans="1:31" s="19" customFormat="1" ht="15">
      <c r="A46" s="37" t="s">
        <v>141</v>
      </c>
      <c r="B46" s="35">
        <v>160000</v>
      </c>
      <c r="C46" s="7">
        <v>180451</v>
      </c>
      <c r="D46" s="7"/>
      <c r="E46" s="7">
        <v>65641</v>
      </c>
      <c r="F46" s="9">
        <v>20946</v>
      </c>
      <c r="G46" s="7">
        <v>1</v>
      </c>
      <c r="H46" s="10">
        <v>6</v>
      </c>
      <c r="I46" s="7">
        <v>190</v>
      </c>
      <c r="J46" s="9">
        <v>25.119</v>
      </c>
      <c r="K46" s="7">
        <v>28.59899</v>
      </c>
      <c r="L46" s="5">
        <f t="shared" si="1"/>
        <v>30</v>
      </c>
      <c r="M46" s="5">
        <v>8</v>
      </c>
      <c r="N46" s="17">
        <v>22</v>
      </c>
      <c r="O46" s="25" t="str">
        <f>UPPER(A46)</f>
        <v>BAGAMÉR </v>
      </c>
      <c r="P46" s="25" t="s">
        <v>148</v>
      </c>
      <c r="Q46" s="25" t="s">
        <v>149</v>
      </c>
      <c r="R46" s="57">
        <f t="shared" si="2"/>
        <v>8</v>
      </c>
      <c r="S46" s="57">
        <v>2</v>
      </c>
      <c r="T46" s="57">
        <v>6</v>
      </c>
      <c r="U46" s="57">
        <f t="shared" si="3"/>
        <v>22</v>
      </c>
      <c r="V46" s="57"/>
      <c r="W46" s="57"/>
      <c r="X46" s="25"/>
      <c r="Y46" s="60">
        <v>1</v>
      </c>
      <c r="Z46" s="60">
        <v>0</v>
      </c>
      <c r="AA46" s="60">
        <v>21</v>
      </c>
      <c r="AB46" s="60">
        <v>0</v>
      </c>
      <c r="AC46" s="25"/>
      <c r="AD46" s="25"/>
      <c r="AE46" s="65"/>
    </row>
    <row r="47" spans="1:31" s="19" customFormat="1" ht="15">
      <c r="A47" s="37" t="s">
        <v>142</v>
      </c>
      <c r="B47" s="35">
        <v>55000</v>
      </c>
      <c r="C47" s="7">
        <v>62197</v>
      </c>
      <c r="D47" s="7"/>
      <c r="E47" s="7">
        <v>42520</v>
      </c>
      <c r="F47" s="9">
        <v>14864</v>
      </c>
      <c r="G47" s="7" t="s">
        <v>16</v>
      </c>
      <c r="H47" s="10">
        <v>10</v>
      </c>
      <c r="I47" s="7" t="s">
        <v>16</v>
      </c>
      <c r="J47" s="9">
        <v>27.532</v>
      </c>
      <c r="K47" s="7">
        <v>19.0231</v>
      </c>
      <c r="L47" s="5">
        <f t="shared" si="1"/>
        <v>127</v>
      </c>
      <c r="M47" s="5">
        <v>4</v>
      </c>
      <c r="N47" s="17">
        <v>123</v>
      </c>
      <c r="O47" s="25" t="str">
        <f aca="true" t="shared" si="4" ref="O47:O52">UPPER(A47)</f>
        <v>FÜLÖP</v>
      </c>
      <c r="P47" s="25" t="str">
        <f aca="true" t="shared" si="5" ref="P47:P52">CONCATENATE(O47,"_VIZ")</f>
        <v>FÜLÖP_VIZ</v>
      </c>
      <c r="Q47" s="25" t="str">
        <f aca="true" t="shared" si="6" ref="Q47:Q52">CONCATENATE(O47,"_SZV")</f>
        <v>FÜLÖP_SZV</v>
      </c>
      <c r="R47" s="57">
        <f t="shared" si="2"/>
        <v>4</v>
      </c>
      <c r="S47" s="57">
        <v>1</v>
      </c>
      <c r="T47" s="57">
        <v>3</v>
      </c>
      <c r="U47" s="57">
        <f t="shared" si="3"/>
        <v>123</v>
      </c>
      <c r="V47" s="57"/>
      <c r="W47" s="57"/>
      <c r="X47" s="25"/>
      <c r="Y47" s="60">
        <v>3</v>
      </c>
      <c r="Z47" s="60">
        <v>0</v>
      </c>
      <c r="AA47" s="60">
        <v>112</v>
      </c>
      <c r="AB47" s="60">
        <v>8</v>
      </c>
      <c r="AC47" s="25"/>
      <c r="AD47" s="25"/>
      <c r="AE47" s="65"/>
    </row>
    <row r="48" spans="1:31" s="19" customFormat="1" ht="15">
      <c r="A48" s="37" t="s">
        <v>143</v>
      </c>
      <c r="B48" s="35">
        <v>320000</v>
      </c>
      <c r="C48" s="7">
        <v>312371</v>
      </c>
      <c r="D48" s="7"/>
      <c r="E48" s="7">
        <v>226331</v>
      </c>
      <c r="F48" s="9">
        <v>72032</v>
      </c>
      <c r="G48" s="7">
        <v>1</v>
      </c>
      <c r="H48" s="10">
        <v>38</v>
      </c>
      <c r="I48" s="7">
        <v>800</v>
      </c>
      <c r="J48" s="9">
        <v>43.128</v>
      </c>
      <c r="K48" s="7">
        <v>54.389300000000006</v>
      </c>
      <c r="L48" s="5">
        <f t="shared" si="1"/>
        <v>503</v>
      </c>
      <c r="M48" s="5">
        <v>44</v>
      </c>
      <c r="N48" s="17">
        <v>459</v>
      </c>
      <c r="O48" s="25" t="str">
        <f t="shared" si="4"/>
        <v>NYÍRADONY</v>
      </c>
      <c r="P48" s="25" t="str">
        <f t="shared" si="5"/>
        <v>NYÍRADONY_VIZ</v>
      </c>
      <c r="Q48" s="25" t="str">
        <f t="shared" si="6"/>
        <v>NYÍRADONY_SZV</v>
      </c>
      <c r="R48" s="57">
        <f t="shared" si="2"/>
        <v>44</v>
      </c>
      <c r="S48" s="57">
        <v>2</v>
      </c>
      <c r="T48" s="57">
        <v>42</v>
      </c>
      <c r="U48" s="57">
        <f t="shared" si="3"/>
        <v>459</v>
      </c>
      <c r="V48" s="57"/>
      <c r="W48" s="57"/>
      <c r="X48" s="25"/>
      <c r="Y48" s="60">
        <v>8</v>
      </c>
      <c r="Z48" s="60">
        <v>7</v>
      </c>
      <c r="AA48" s="60">
        <v>413</v>
      </c>
      <c r="AB48" s="60">
        <v>31</v>
      </c>
      <c r="AC48" s="25"/>
      <c r="AD48" s="25"/>
      <c r="AE48" s="65"/>
    </row>
    <row r="49" spans="1:31" s="19" customFormat="1" ht="15">
      <c r="A49" s="37" t="s">
        <v>144</v>
      </c>
      <c r="B49" s="35">
        <v>40000</v>
      </c>
      <c r="C49" s="7">
        <v>44090</v>
      </c>
      <c r="D49" s="7"/>
      <c r="E49" s="7">
        <v>37471</v>
      </c>
      <c r="F49" s="7">
        <v>4042</v>
      </c>
      <c r="G49" s="7" t="s">
        <v>16</v>
      </c>
      <c r="H49" s="7" t="s">
        <v>16</v>
      </c>
      <c r="I49" s="7" t="s">
        <v>16</v>
      </c>
      <c r="J49" s="9">
        <v>13.947</v>
      </c>
      <c r="K49" s="7">
        <v>6.855</v>
      </c>
      <c r="L49" s="5">
        <f t="shared" si="1"/>
        <v>257</v>
      </c>
      <c r="M49" s="5">
        <v>3</v>
      </c>
      <c r="N49" s="17">
        <v>254</v>
      </c>
      <c r="O49" s="25" t="str">
        <f t="shared" si="4"/>
        <v>NYÍRADONY-ARADVÁNYPUSZTA-TISZTAVÍZ-TAMÁSIPUSZTA</v>
      </c>
      <c r="P49" s="25" t="str">
        <f t="shared" si="5"/>
        <v>NYÍRADONY-ARADVÁNYPUSZTA-TISZTAVÍZ-TAMÁSIPUSZTA_VIZ</v>
      </c>
      <c r="Q49" s="25" t="str">
        <f t="shared" si="6"/>
        <v>NYÍRADONY-ARADVÁNYPUSZTA-TISZTAVÍZ-TAMÁSIPUSZTA_SZV</v>
      </c>
      <c r="R49" s="57">
        <f t="shared" si="2"/>
        <v>3</v>
      </c>
      <c r="S49" s="57">
        <v>0</v>
      </c>
      <c r="T49" s="57">
        <v>3</v>
      </c>
      <c r="U49" s="57">
        <f t="shared" si="3"/>
        <v>254</v>
      </c>
      <c r="V49" s="57"/>
      <c r="W49" s="57"/>
      <c r="X49" s="25"/>
      <c r="Y49" s="60">
        <v>4</v>
      </c>
      <c r="Z49" s="60">
        <v>0</v>
      </c>
      <c r="AA49" s="60">
        <v>248</v>
      </c>
      <c r="AB49" s="60">
        <v>2</v>
      </c>
      <c r="AC49" s="25"/>
      <c r="AD49" s="25"/>
      <c r="AE49" s="65"/>
    </row>
    <row r="50" spans="1:31" s="19" customFormat="1" ht="15">
      <c r="A50" s="37" t="s">
        <v>145</v>
      </c>
      <c r="B50" s="35">
        <v>135000</v>
      </c>
      <c r="C50" s="7">
        <v>120090</v>
      </c>
      <c r="D50" s="7"/>
      <c r="E50" s="7">
        <v>98987</v>
      </c>
      <c r="F50" s="9">
        <v>14911</v>
      </c>
      <c r="G50" s="7">
        <v>1</v>
      </c>
      <c r="H50" s="10">
        <v>18</v>
      </c>
      <c r="I50" s="7">
        <v>400</v>
      </c>
      <c r="J50" s="9">
        <v>37.435</v>
      </c>
      <c r="K50" s="7">
        <v>43.712959999999995</v>
      </c>
      <c r="L50" s="5">
        <f t="shared" si="1"/>
        <v>194</v>
      </c>
      <c r="M50" s="5">
        <v>16</v>
      </c>
      <c r="N50" s="17">
        <v>178</v>
      </c>
      <c r="O50" s="25" t="str">
        <f t="shared" si="4"/>
        <v>NYÍRÁBRÁNY</v>
      </c>
      <c r="P50" s="25" t="str">
        <f t="shared" si="5"/>
        <v>NYÍRÁBRÁNY_VIZ</v>
      </c>
      <c r="Q50" s="25" t="str">
        <f t="shared" si="6"/>
        <v>NYÍRÁBRÁNY_SZV</v>
      </c>
      <c r="R50" s="57">
        <f t="shared" si="2"/>
        <v>16</v>
      </c>
      <c r="S50" s="57">
        <v>1</v>
      </c>
      <c r="T50" s="57">
        <v>15</v>
      </c>
      <c r="U50" s="57">
        <f t="shared" si="3"/>
        <v>178</v>
      </c>
      <c r="V50" s="57"/>
      <c r="W50" s="57"/>
      <c r="X50" s="25"/>
      <c r="Y50" s="60">
        <v>3</v>
      </c>
      <c r="Z50" s="60">
        <v>6</v>
      </c>
      <c r="AA50" s="60">
        <v>154</v>
      </c>
      <c r="AB50" s="60">
        <v>15</v>
      </c>
      <c r="AC50" s="25"/>
      <c r="AD50" s="25"/>
      <c r="AE50" s="65"/>
    </row>
    <row r="51" spans="1:31" s="19" customFormat="1" ht="15">
      <c r="A51" s="37" t="s">
        <v>146</v>
      </c>
      <c r="B51" s="35">
        <v>60590</v>
      </c>
      <c r="C51" s="7">
        <v>71161</v>
      </c>
      <c r="D51" s="7"/>
      <c r="E51" s="7">
        <v>59185</v>
      </c>
      <c r="F51" s="9">
        <v>6047</v>
      </c>
      <c r="G51" s="7" t="s">
        <v>16</v>
      </c>
      <c r="H51" s="10">
        <v>7</v>
      </c>
      <c r="I51" s="7" t="s">
        <v>16</v>
      </c>
      <c r="J51" s="9">
        <v>19.6505</v>
      </c>
      <c r="K51" s="7">
        <v>22.27199</v>
      </c>
      <c r="L51" s="5">
        <f t="shared" si="1"/>
        <v>125</v>
      </c>
      <c r="M51" s="5">
        <v>3</v>
      </c>
      <c r="N51" s="17">
        <v>122</v>
      </c>
      <c r="O51" s="25" t="str">
        <f t="shared" si="4"/>
        <v>NYÍRMÁRTONFALVA</v>
      </c>
      <c r="P51" s="25" t="str">
        <f t="shared" si="5"/>
        <v>NYÍRMÁRTONFALVA_VIZ</v>
      </c>
      <c r="Q51" s="25" t="str">
        <f t="shared" si="6"/>
        <v>NYÍRMÁRTONFALVA_SZV</v>
      </c>
      <c r="R51" s="57">
        <f t="shared" si="2"/>
        <v>3</v>
      </c>
      <c r="S51" s="57">
        <v>0</v>
      </c>
      <c r="T51" s="57">
        <v>3</v>
      </c>
      <c r="U51" s="57">
        <f t="shared" si="3"/>
        <v>122</v>
      </c>
      <c r="V51" s="57"/>
      <c r="W51" s="57"/>
      <c r="X51" s="25"/>
      <c r="Y51" s="60">
        <v>3</v>
      </c>
      <c r="Z51" s="60">
        <v>0</v>
      </c>
      <c r="AA51" s="60">
        <v>119</v>
      </c>
      <c r="AB51" s="60">
        <v>0</v>
      </c>
      <c r="AC51" s="25"/>
      <c r="AD51" s="25"/>
      <c r="AE51" s="65"/>
    </row>
    <row r="52" spans="1:31" s="19" customFormat="1" ht="15">
      <c r="A52" s="37" t="s">
        <v>147</v>
      </c>
      <c r="B52" s="35">
        <v>200000</v>
      </c>
      <c r="C52" s="7">
        <v>228630</v>
      </c>
      <c r="D52" s="7"/>
      <c r="E52" s="7">
        <v>177033</v>
      </c>
      <c r="F52" s="9">
        <v>33298</v>
      </c>
      <c r="G52" s="7">
        <v>1</v>
      </c>
      <c r="H52" s="10">
        <v>28</v>
      </c>
      <c r="I52" s="7">
        <v>700</v>
      </c>
      <c r="J52" s="9">
        <v>41.594</v>
      </c>
      <c r="K52" s="7">
        <v>51.609919999999995</v>
      </c>
      <c r="L52" s="5">
        <f t="shared" si="1"/>
        <v>457</v>
      </c>
      <c r="M52" s="5">
        <v>20</v>
      </c>
      <c r="N52" s="17">
        <v>437</v>
      </c>
      <c r="O52" s="25" t="str">
        <f t="shared" si="4"/>
        <v>VÁMOSPÉRCS</v>
      </c>
      <c r="P52" s="25" t="str">
        <f t="shared" si="5"/>
        <v>VÁMOSPÉRCS_VIZ</v>
      </c>
      <c r="Q52" s="25" t="str">
        <f t="shared" si="6"/>
        <v>VÁMOSPÉRCS_SZV</v>
      </c>
      <c r="R52" s="57">
        <f t="shared" si="2"/>
        <v>20</v>
      </c>
      <c r="S52" s="57">
        <v>3</v>
      </c>
      <c r="T52" s="57">
        <v>17</v>
      </c>
      <c r="U52" s="57">
        <f t="shared" si="3"/>
        <v>437</v>
      </c>
      <c r="V52" s="57"/>
      <c r="W52" s="57"/>
      <c r="X52" s="25"/>
      <c r="Y52" s="60">
        <v>15</v>
      </c>
      <c r="Z52" s="60">
        <v>2</v>
      </c>
      <c r="AA52" s="60">
        <v>388</v>
      </c>
      <c r="AB52" s="60">
        <v>32</v>
      </c>
      <c r="AC52" s="25"/>
      <c r="AD52" s="25"/>
      <c r="AE52" s="65"/>
    </row>
    <row r="53" spans="1:31" s="19" customFormat="1" ht="15">
      <c r="A53" s="37" t="s">
        <v>150</v>
      </c>
      <c r="B53" s="35">
        <v>800000</v>
      </c>
      <c r="C53" s="7">
        <v>235907</v>
      </c>
      <c r="D53" s="7"/>
      <c r="E53" s="7">
        <v>151538</v>
      </c>
      <c r="F53" s="9">
        <v>74085</v>
      </c>
      <c r="G53" s="7">
        <v>1</v>
      </c>
      <c r="H53" s="10">
        <v>23</v>
      </c>
      <c r="I53" s="7">
        <v>500</v>
      </c>
      <c r="J53" s="9">
        <v>43.884</v>
      </c>
      <c r="K53" s="7">
        <v>47.142360000000004</v>
      </c>
      <c r="L53" s="5">
        <f t="shared" si="1"/>
        <v>100</v>
      </c>
      <c r="M53" s="5">
        <v>40</v>
      </c>
      <c r="N53" s="17">
        <v>60</v>
      </c>
      <c r="O53" s="25"/>
      <c r="P53" s="25"/>
      <c r="Q53" s="25"/>
      <c r="R53" s="57"/>
      <c r="S53" s="57">
        <v>4</v>
      </c>
      <c r="T53" s="57">
        <v>36</v>
      </c>
      <c r="U53" s="57">
        <f t="shared" si="3"/>
        <v>60</v>
      </c>
      <c r="V53" s="57"/>
      <c r="W53" s="57"/>
      <c r="X53" s="25"/>
      <c r="Y53" s="60">
        <v>5</v>
      </c>
      <c r="Z53" s="60">
        <v>0</v>
      </c>
      <c r="AA53" s="60">
        <v>53</v>
      </c>
      <c r="AB53" s="60">
        <v>2</v>
      </c>
      <c r="AC53" s="25"/>
      <c r="AD53" s="25"/>
      <c r="AE53" s="65"/>
    </row>
    <row r="54" spans="1:31" s="19" customFormat="1" ht="15">
      <c r="A54" s="37" t="s">
        <v>151</v>
      </c>
      <c r="B54" s="35">
        <v>250000</v>
      </c>
      <c r="C54" s="7">
        <v>2381650</v>
      </c>
      <c r="D54" s="7"/>
      <c r="E54" s="7">
        <v>1438185</v>
      </c>
      <c r="F54" s="9">
        <v>706392</v>
      </c>
      <c r="G54" s="7">
        <v>1</v>
      </c>
      <c r="H54" s="10">
        <v>20</v>
      </c>
      <c r="I54" s="7">
        <v>5400</v>
      </c>
      <c r="J54" s="9">
        <v>168.58</v>
      </c>
      <c r="K54" s="7">
        <v>173.31413</v>
      </c>
      <c r="L54" s="5">
        <f t="shared" si="1"/>
        <v>1077</v>
      </c>
      <c r="M54" s="5">
        <v>349</v>
      </c>
      <c r="N54" s="17">
        <v>728</v>
      </c>
      <c r="O54" s="25"/>
      <c r="P54" s="25"/>
      <c r="Q54" s="25"/>
      <c r="R54" s="57"/>
      <c r="S54" s="57">
        <v>38</v>
      </c>
      <c r="T54" s="57">
        <v>311</v>
      </c>
      <c r="U54" s="57">
        <f t="shared" si="3"/>
        <v>728</v>
      </c>
      <c r="V54" s="57"/>
      <c r="W54" s="57"/>
      <c r="X54" s="25"/>
      <c r="Y54" s="60">
        <v>137</v>
      </c>
      <c r="Z54" s="60">
        <v>68</v>
      </c>
      <c r="AA54" s="60">
        <v>523</v>
      </c>
      <c r="AB54" s="60">
        <v>0</v>
      </c>
      <c r="AC54" s="25"/>
      <c r="AD54" s="25"/>
      <c r="AE54" s="65"/>
    </row>
    <row r="55" spans="1:31" s="19" customFormat="1" ht="15.75" thickBot="1">
      <c r="A55" s="37" t="s">
        <v>152</v>
      </c>
      <c r="B55" s="35">
        <v>2200000</v>
      </c>
      <c r="C55" s="7">
        <v>794531</v>
      </c>
      <c r="D55" s="7"/>
      <c r="E55" s="7">
        <v>699215</v>
      </c>
      <c r="F55" s="9">
        <v>90531</v>
      </c>
      <c r="G55" s="7">
        <v>1</v>
      </c>
      <c r="H55" s="10">
        <v>18</v>
      </c>
      <c r="I55" s="7">
        <v>4500</v>
      </c>
      <c r="J55" s="9">
        <v>113.357</v>
      </c>
      <c r="K55" s="7">
        <v>137.235</v>
      </c>
      <c r="L55" s="5">
        <f t="shared" si="1"/>
        <v>531</v>
      </c>
      <c r="M55" s="5">
        <v>122</v>
      </c>
      <c r="N55" s="17">
        <v>409</v>
      </c>
      <c r="O55" s="25"/>
      <c r="P55" s="25"/>
      <c r="Q55" s="25"/>
      <c r="R55" s="57"/>
      <c r="S55" s="57">
        <v>41</v>
      </c>
      <c r="T55" s="57">
        <v>81</v>
      </c>
      <c r="U55" s="57">
        <f t="shared" si="3"/>
        <v>409</v>
      </c>
      <c r="V55" s="57"/>
      <c r="W55" s="57"/>
      <c r="X55" s="25"/>
      <c r="Y55" s="60">
        <v>358</v>
      </c>
      <c r="Z55" s="60">
        <v>13</v>
      </c>
      <c r="AA55" s="60">
        <v>36</v>
      </c>
      <c r="AB55" s="60">
        <v>2</v>
      </c>
      <c r="AC55" s="25"/>
      <c r="AD55" s="25"/>
      <c r="AE55" s="65"/>
    </row>
    <row r="56" spans="1:31" s="19" customFormat="1" ht="15.75" thickBot="1">
      <c r="A56" s="38" t="s">
        <v>27</v>
      </c>
      <c r="B56" s="15">
        <f>SUM(B9:B55)</f>
        <v>21249660</v>
      </c>
      <c r="C56" s="15">
        <f aca="true" t="shared" si="7" ref="C56:N56">SUM(C9:C55)</f>
        <v>19465114</v>
      </c>
      <c r="D56" s="15">
        <f t="shared" si="7"/>
        <v>4295495</v>
      </c>
      <c r="E56" s="15">
        <f t="shared" si="7"/>
        <v>18604184</v>
      </c>
      <c r="F56" s="15">
        <f t="shared" si="7"/>
        <v>3755517.7435412947</v>
      </c>
      <c r="G56" s="15">
        <f t="shared" si="7"/>
        <v>16</v>
      </c>
      <c r="H56" s="15">
        <f t="shared" si="7"/>
        <v>417</v>
      </c>
      <c r="I56" s="15">
        <f t="shared" si="7"/>
        <v>77335</v>
      </c>
      <c r="J56" s="15">
        <f t="shared" si="7"/>
        <v>2460.5611300000005</v>
      </c>
      <c r="K56" s="15">
        <f t="shared" si="7"/>
        <v>2287.7464300000006</v>
      </c>
      <c r="L56" s="15">
        <f t="shared" si="7"/>
        <v>9450</v>
      </c>
      <c r="M56" s="15">
        <f t="shared" si="7"/>
        <v>2420</v>
      </c>
      <c r="N56" s="39">
        <f t="shared" si="7"/>
        <v>7030</v>
      </c>
      <c r="O56" s="22"/>
      <c r="P56" s="25"/>
      <c r="Q56" s="25"/>
      <c r="R56" s="57">
        <f>SUM(S56:T56)</f>
        <v>2420</v>
      </c>
      <c r="S56" s="57">
        <f>SUM(S9:S55)</f>
        <v>373</v>
      </c>
      <c r="T56" s="57">
        <f>SUM(T9:T55)</f>
        <v>2047</v>
      </c>
      <c r="U56" s="57">
        <f t="shared" si="3"/>
        <v>7030</v>
      </c>
      <c r="V56" s="57">
        <f>SUM(V9:V55)</f>
        <v>0</v>
      </c>
      <c r="W56" s="57">
        <f>SUM(W9:W55)</f>
        <v>0</v>
      </c>
      <c r="X56" s="25"/>
      <c r="Y56" s="25">
        <f>SUM(Y9:Y55)</f>
        <v>937</v>
      </c>
      <c r="Z56" s="25">
        <f>SUM(Z9:Z55)</f>
        <v>245</v>
      </c>
      <c r="AA56" s="25">
        <f>SUM(AA9:AA55)</f>
        <v>5172</v>
      </c>
      <c r="AB56" s="25">
        <f>SUM(AB9:AB55)</f>
        <v>422</v>
      </c>
      <c r="AC56" s="25">
        <f>SUM(AC9:AC55)</f>
        <v>254</v>
      </c>
      <c r="AD56" s="25"/>
      <c r="AE56" s="65"/>
    </row>
    <row r="57" spans="2:31" s="31" customFormat="1" ht="12" customHeight="1">
      <c r="B57" s="30"/>
      <c r="O57" s="22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32"/>
    </row>
    <row r="58" spans="2:31" s="31" customFormat="1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M58" s="30"/>
      <c r="N58" s="30"/>
      <c r="O58" s="22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32"/>
    </row>
    <row r="59" spans="2:31" s="31" customFormat="1" ht="12.75">
      <c r="B59" s="30"/>
      <c r="K59" s="30"/>
      <c r="O59" s="22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32"/>
    </row>
    <row r="60" spans="2:31" s="31" customFormat="1" ht="12.75">
      <c r="B60" s="30"/>
      <c r="O60" s="22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32"/>
    </row>
    <row r="61" spans="15:31" s="29" customFormat="1" ht="12.75">
      <c r="O61" s="22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33"/>
    </row>
    <row r="62" spans="15:31" s="29" customFormat="1" ht="12.75">
      <c r="O62" s="22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33"/>
    </row>
    <row r="63" spans="15:31" s="29" customFormat="1" ht="12.75">
      <c r="O63" s="22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33"/>
    </row>
    <row r="64" spans="15:31" s="29" customFormat="1" ht="12.75">
      <c r="O64" s="22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33"/>
    </row>
  </sheetData>
  <sheetProtection/>
  <mergeCells count="14">
    <mergeCell ref="A4:E4"/>
    <mergeCell ref="A6:A8"/>
    <mergeCell ref="B6:B7"/>
    <mergeCell ref="C6:C7"/>
    <mergeCell ref="D6:D7"/>
    <mergeCell ref="E6:E7"/>
    <mergeCell ref="L6:L7"/>
    <mergeCell ref="M6:N6"/>
    <mergeCell ref="F6:F7"/>
    <mergeCell ref="G6:G7"/>
    <mergeCell ref="H6:H7"/>
    <mergeCell ref="I6:I7"/>
    <mergeCell ref="J6:J7"/>
    <mergeCell ref="K6:K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6" r:id="rId3"/>
  <ignoredErrors>
    <ignoredError sqref="U5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Bihari Marianna</cp:lastModifiedBy>
  <cp:lastPrinted>2019-05-07T07:32:45Z</cp:lastPrinted>
  <dcterms:created xsi:type="dcterms:W3CDTF">2013-06-06T09:37:15Z</dcterms:created>
  <dcterms:modified xsi:type="dcterms:W3CDTF">2023-04-04T12:45:47Z</dcterms:modified>
  <cp:category/>
  <cp:version/>
  <cp:contentType/>
  <cp:contentStatus/>
</cp:coreProperties>
</file>