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0" yWindow="48" windowWidth="15300" windowHeight="7956" activeTab="0"/>
  </bookViews>
  <sheets>
    <sheet name="kalkulátor" sheetId="1" r:id="rId1"/>
    <sheet name="mellékszám" sheetId="3" state="hidden" r:id="rId2"/>
    <sheet name="mellékszámít" sheetId="2" state="hidden" r:id="rId3"/>
  </sheets>
  <definedNames>
    <definedName name="_xlnm.Print_Area" localSheetId="0">'kalkulátor'!$A$1:$E$21</definedName>
  </definedNames>
  <calcPr calcId="125725"/>
</workbook>
</file>

<file path=xl/sharedStrings.xml><?xml version="1.0" encoding="utf-8"?>
<sst xmlns="http://schemas.openxmlformats.org/spreadsheetml/2006/main" count="293" uniqueCount="76">
  <si>
    <t>Mérőállás jelenleg:</t>
  </si>
  <si>
    <t>Nyírmihálydi</t>
  </si>
  <si>
    <t>Település:</t>
  </si>
  <si>
    <t>1.</t>
  </si>
  <si>
    <t>2.</t>
  </si>
  <si>
    <t>3.</t>
  </si>
  <si>
    <t>4.</t>
  </si>
  <si>
    <t>5.</t>
  </si>
  <si>
    <t>6.</t>
  </si>
  <si>
    <t>7.</t>
  </si>
  <si>
    <t>8.</t>
  </si>
  <si>
    <t>Nyírlugos</t>
  </si>
  <si>
    <t>Lakossági díjkalkulátor mérőóra-állás megadásával</t>
  </si>
  <si>
    <t>Lakossági díjkalkulátor fogyasztás megadásával</t>
  </si>
  <si>
    <t>ivóvíz</t>
  </si>
  <si>
    <t>nem volt</t>
  </si>
  <si>
    <t>9.</t>
  </si>
  <si>
    <t>13-20</t>
  </si>
  <si>
    <t>25-32</t>
  </si>
  <si>
    <t>40-65</t>
  </si>
  <si>
    <t>80-125</t>
  </si>
  <si>
    <t>150-</t>
  </si>
  <si>
    <t>Szolgáltatások:</t>
  </si>
  <si>
    <t>vízterhelési díj</t>
  </si>
  <si>
    <t>víz alapdíj</t>
  </si>
  <si>
    <t>Fogyasztástól függő díj</t>
  </si>
  <si>
    <t>Alapdíj összesen</t>
  </si>
  <si>
    <t>Fogyasztástól függő díj összesen</t>
  </si>
  <si>
    <t>Számla végösszege</t>
  </si>
  <si>
    <t>Oszlop1</t>
  </si>
  <si>
    <t>I.</t>
  </si>
  <si>
    <t>II.</t>
  </si>
  <si>
    <t>Nyírgelse ivóvíz</t>
  </si>
  <si>
    <t>ivóvíz és szennyvíz</t>
  </si>
  <si>
    <t>Ártánd szennyvíz</t>
  </si>
  <si>
    <t>szennyvíz</t>
  </si>
  <si>
    <t>Biharkeresztes szennyvíz</t>
  </si>
  <si>
    <t>szennyvíz alapdíj</t>
  </si>
  <si>
    <t>Válasszon szolgáltatást!</t>
  </si>
  <si>
    <t>Mérőóra csere:</t>
  </si>
  <si>
    <t>Kitöltendő mezők</t>
  </si>
  <si>
    <t xml:space="preserve">Mérőállás az előző:   </t>
  </si>
  <si>
    <t>Fizetendő számlaösszeg:</t>
  </si>
  <si>
    <t>Ft</t>
  </si>
  <si>
    <r>
      <t>m</t>
    </r>
    <r>
      <rPr>
        <vertAlign val="superscript"/>
        <sz val="11"/>
        <color indexed="8"/>
        <rFont val="Calibri"/>
        <family val="2"/>
      </rPr>
      <t>3</t>
    </r>
  </si>
  <si>
    <t>Válassza ki a felhasználási helynek megfelelő település nevét!</t>
  </si>
  <si>
    <t>Elszámolandó mennyiség:</t>
  </si>
  <si>
    <t>A kiválasztás: A kék cellákba belekattintva megjelenik a jobb oldali nyíl, a legördülő menü.</t>
  </si>
  <si>
    <t>Amennyiben az elmúlt időszak fogyasztási mennyiségét ismeri, kérjük, az I. kalkulátort használja,
ha ismeri a korábbi és a jelenlegi mérőállást, akkor a II. kalkulátort használja!</t>
  </si>
  <si>
    <t>Számla összege nettó</t>
  </si>
  <si>
    <t>Számla összege bruttó</t>
  </si>
  <si>
    <t>díj 2015.</t>
  </si>
  <si>
    <t>Ártánd</t>
  </si>
  <si>
    <t>Bedő</t>
  </si>
  <si>
    <t>Berekböszörmény</t>
  </si>
  <si>
    <t>Bihartorda</t>
  </si>
  <si>
    <t>Bojt</t>
  </si>
  <si>
    <t>Biharkeresztes</t>
  </si>
  <si>
    <t>Ebes</t>
  </si>
  <si>
    <t>Esztár</t>
  </si>
  <si>
    <t>Hajdúbagos</t>
  </si>
  <si>
    <t>Hajdúsámson</t>
  </si>
  <si>
    <t>Hencida</t>
  </si>
  <si>
    <t>Körösszakál</t>
  </si>
  <si>
    <t>Körösszegapáti-(Körmösdpuszta)</t>
  </si>
  <si>
    <t>Magyarhomorog</t>
  </si>
  <si>
    <t>Mezősas</t>
  </si>
  <si>
    <t>Mikepércs</t>
  </si>
  <si>
    <t>Monostorpályi</t>
  </si>
  <si>
    <t>Nagykerekei</t>
  </si>
  <si>
    <t>Pocsaj</t>
  </si>
  <si>
    <t>Sáránd</t>
  </si>
  <si>
    <t>Szentpéterszeg</t>
  </si>
  <si>
    <t>Told</t>
  </si>
  <si>
    <t xml:space="preserve">Debreceni Vízmű Zrt.     Ivóvíz és szennyvíz szolgáltatásért fizetendő előzetes díjkalkulátor
                                                                                           2016. év </t>
  </si>
  <si>
    <t>A 2016. január 1-jétől érvényes, 27%-os áfával kalkulált bruttó összeg, tájékoztató adat.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</si>
</sst>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.5"/>
      <color indexed="8"/>
      <name val="Calibri"/>
      <family val="2"/>
    </font>
    <font>
      <sz val="12"/>
      <name val="Calibri"/>
      <family val="2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3" fontId="5" fillId="0" borderId="0" xfId="0" applyNumberFormat="1" applyFont="1" applyBorder="1" applyAlignment="1">
      <alignment/>
    </xf>
    <xf numFmtId="0" fontId="6" fillId="0" borderId="0" xfId="0" applyFont="1"/>
    <xf numFmtId="4" fontId="6" fillId="0" borderId="0" xfId="0" applyNumberFormat="1" applyFont="1"/>
    <xf numFmtId="4" fontId="6" fillId="0" borderId="1" xfId="0" applyNumberFormat="1" applyFont="1" applyBorder="1"/>
    <xf numFmtId="4" fontId="6" fillId="0" borderId="0" xfId="0" applyNumberFormat="1" applyFont="1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7" fillId="0" borderId="0" xfId="0" applyFont="1"/>
    <xf numFmtId="4" fontId="7" fillId="0" borderId="0" xfId="0" applyNumberFormat="1" applyFont="1" applyBorder="1"/>
    <xf numFmtId="0" fontId="6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/>
    <xf numFmtId="3" fontId="6" fillId="0" borderId="0" xfId="0" applyNumberFormat="1" applyFont="1"/>
    <xf numFmtId="4" fontId="7" fillId="0" borderId="1" xfId="0" applyNumberFormat="1" applyFont="1" applyBorder="1"/>
    <xf numFmtId="4" fontId="7" fillId="0" borderId="1" xfId="0" applyNumberFormat="1" applyFont="1" applyFill="1" applyBorder="1"/>
    <xf numFmtId="0" fontId="4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3" fontId="9" fillId="0" borderId="4" xfId="0" applyNumberFormat="1" applyFont="1" applyBorder="1" applyAlignment="1">
      <alignment/>
    </xf>
    <xf numFmtId="0" fontId="2" fillId="0" borderId="0" xfId="0" applyFont="1"/>
    <xf numFmtId="0" fontId="2" fillId="0" borderId="1" xfId="0" applyFont="1" applyBorder="1"/>
    <xf numFmtId="0" fontId="3" fillId="0" borderId="5" xfId="0" applyFont="1" applyBorder="1"/>
    <xf numFmtId="0" fontId="3" fillId="0" borderId="4" xfId="0" applyFont="1" applyBorder="1"/>
    <xf numFmtId="0" fontId="4" fillId="3" borderId="1" xfId="0" applyFont="1" applyFill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/>
      <protection locked="0"/>
    </xf>
    <xf numFmtId="0" fontId="4" fillId="3" borderId="7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3" borderId="0" xfId="0" applyFont="1" applyFill="1"/>
    <xf numFmtId="0" fontId="12" fillId="0" borderId="0" xfId="0" applyFont="1"/>
    <xf numFmtId="0" fontId="4" fillId="0" borderId="3" xfId="0" applyFont="1" applyBorder="1" applyAlignment="1" applyProtection="1">
      <alignment/>
      <protection/>
    </xf>
    <xf numFmtId="0" fontId="6" fillId="0" borderId="0" xfId="0" applyFont="1" applyFill="1"/>
    <xf numFmtId="4" fontId="6" fillId="0" borderId="1" xfId="0" applyNumberFormat="1" applyFont="1" applyFill="1" applyBorder="1"/>
    <xf numFmtId="4" fontId="6" fillId="0" borderId="0" xfId="0" applyNumberFormat="1" applyFont="1" applyFill="1"/>
    <xf numFmtId="4" fontId="6" fillId="0" borderId="3" xfId="0" applyNumberFormat="1" applyFont="1" applyFill="1" applyBorder="1"/>
    <xf numFmtId="4" fontId="15" fillId="3" borderId="0" xfId="0" applyNumberFormat="1" applyFont="1" applyFill="1"/>
    <xf numFmtId="4" fontId="15" fillId="3" borderId="0" xfId="0" applyNumberFormat="1" applyFont="1" applyFill="1" applyBorder="1"/>
    <xf numFmtId="4" fontId="15" fillId="0" borderId="1" xfId="0" applyNumberFormat="1" applyFont="1" applyBorder="1"/>
    <xf numFmtId="4" fontId="15" fillId="0" borderId="1" xfId="0" applyNumberFormat="1" applyFont="1" applyFill="1" applyBorder="1"/>
    <xf numFmtId="4" fontId="15" fillId="3" borderId="1" xfId="0" applyNumberFormat="1" applyFont="1" applyFill="1" applyBorder="1"/>
    <xf numFmtId="4" fontId="6" fillId="0" borderId="8" xfId="0" applyNumberFormat="1" applyFont="1" applyBorder="1"/>
    <xf numFmtId="4" fontId="6" fillId="0" borderId="9" xfId="0" applyNumberFormat="1" applyFont="1" applyBorder="1"/>
    <xf numFmtId="4" fontId="6" fillId="0" borderId="10" xfId="0" applyNumberFormat="1" applyFont="1" applyBorder="1"/>
    <xf numFmtId="4" fontId="15" fillId="0" borderId="9" xfId="0" applyNumberFormat="1" applyFont="1" applyBorder="1"/>
    <xf numFmtId="4" fontId="15" fillId="0" borderId="10" xfId="0" applyNumberFormat="1" applyFont="1" applyBorder="1"/>
    <xf numFmtId="0" fontId="16" fillId="0" borderId="0" xfId="0" applyFont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C00000"/>
      </font>
      <border/>
    </dxf>
    <dxf>
      <fill>
        <patternFill>
          <bgColor theme="8" tint="0.5999600291252136"/>
        </patternFill>
      </fill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E21" sqref="E21"/>
    </sheetView>
  </sheetViews>
  <sheetFormatPr defaultColWidth="8.8515625" defaultRowHeight="15"/>
  <cols>
    <col min="1" max="1" width="3.28125" style="1" customWidth="1"/>
    <col min="2" max="2" width="25.140625" style="1" customWidth="1"/>
    <col min="3" max="3" width="23.7109375" style="3" customWidth="1"/>
    <col min="4" max="4" width="6.7109375" style="4" customWidth="1"/>
    <col min="5" max="5" width="87.28125" style="34" customWidth="1"/>
    <col min="6" max="6" width="32.7109375" style="1" customWidth="1"/>
    <col min="7" max="7" width="31.8515625" style="38" bestFit="1" customWidth="1"/>
    <col min="8" max="8" width="22.421875" style="38" customWidth="1"/>
    <col min="9" max="16384" width="8.8515625" style="1" customWidth="1"/>
  </cols>
  <sheetData>
    <row r="1" spans="1:12" ht="30.6" customHeight="1">
      <c r="A1" s="58" t="s">
        <v>74</v>
      </c>
      <c r="B1" s="59"/>
      <c r="C1" s="59"/>
      <c r="D1" s="59"/>
      <c r="E1" s="59"/>
      <c r="F1" s="38"/>
      <c r="G1" s="54" t="s">
        <v>29</v>
      </c>
      <c r="H1" s="38" t="s">
        <v>33</v>
      </c>
      <c r="I1" s="38"/>
      <c r="J1" s="38"/>
      <c r="K1" s="38"/>
      <c r="L1" s="38"/>
    </row>
    <row r="2" spans="1:12" ht="49.2" customHeight="1">
      <c r="A2" s="55" t="s">
        <v>48</v>
      </c>
      <c r="B2" s="56"/>
      <c r="C2" s="56"/>
      <c r="D2" s="56"/>
      <c r="E2" s="57"/>
      <c r="F2" s="38"/>
      <c r="G2" s="38" t="s">
        <v>34</v>
      </c>
      <c r="H2" s="38" t="s">
        <v>14</v>
      </c>
      <c r="I2" s="38"/>
      <c r="J2" s="38"/>
      <c r="K2" s="38"/>
      <c r="L2" s="38"/>
    </row>
    <row r="3" spans="3:12" ht="13.95" customHeight="1">
      <c r="C3" s="37" t="s">
        <v>40</v>
      </c>
      <c r="E3" s="34" t="s">
        <v>47</v>
      </c>
      <c r="F3" s="38"/>
      <c r="G3" s="38" t="s">
        <v>36</v>
      </c>
      <c r="H3" s="38" t="s">
        <v>35</v>
      </c>
      <c r="I3" s="38"/>
      <c r="J3" s="38"/>
      <c r="K3" s="38"/>
      <c r="L3" s="38"/>
    </row>
    <row r="4" spans="1:12" ht="15" customHeight="1">
      <c r="A4" s="2" t="s">
        <v>30</v>
      </c>
      <c r="B4" s="2" t="s">
        <v>13</v>
      </c>
      <c r="D4" s="31"/>
      <c r="F4" s="38"/>
      <c r="G4" s="38" t="s">
        <v>32</v>
      </c>
      <c r="I4" s="38"/>
      <c r="J4" s="38"/>
      <c r="K4" s="38"/>
      <c r="L4" s="38"/>
    </row>
    <row r="5" spans="1:12" ht="15" customHeight="1">
      <c r="A5" s="23" t="s">
        <v>3</v>
      </c>
      <c r="B5" s="24" t="s">
        <v>2</v>
      </c>
      <c r="C5" s="27" t="s">
        <v>53</v>
      </c>
      <c r="D5" s="31"/>
      <c r="E5" s="34" t="s">
        <v>45</v>
      </c>
      <c r="F5" s="38"/>
      <c r="G5" s="38" t="s">
        <v>11</v>
      </c>
      <c r="I5" s="38"/>
      <c r="J5" s="38"/>
      <c r="K5" s="38"/>
      <c r="L5" s="38"/>
    </row>
    <row r="6" spans="1:12" ht="15" customHeight="1" thickBot="1">
      <c r="A6" s="23" t="s">
        <v>4</v>
      </c>
      <c r="B6" s="24" t="s">
        <v>22</v>
      </c>
      <c r="C6" s="27" t="s">
        <v>35</v>
      </c>
      <c r="D6" s="31"/>
      <c r="E6" s="34" t="s">
        <v>38</v>
      </c>
      <c r="F6" s="38"/>
      <c r="G6" s="38" t="s">
        <v>1</v>
      </c>
      <c r="I6" s="38"/>
      <c r="J6" s="38"/>
      <c r="K6" s="38"/>
      <c r="L6" s="38"/>
    </row>
    <row r="7" spans="1:6" ht="15" customHeight="1" thickBot="1">
      <c r="A7" s="23" t="s">
        <v>5</v>
      </c>
      <c r="B7" s="25" t="s">
        <v>46</v>
      </c>
      <c r="C7" s="30"/>
      <c r="D7" s="33" t="s">
        <v>44</v>
      </c>
      <c r="E7" s="34" t="str">
        <f>+IF(C7=0,"Írja be a fogyasztást!",)</f>
        <v>Írja be a fogyasztást!</v>
      </c>
      <c r="F7" s="38"/>
    </row>
    <row r="8" spans="1:6" ht="5.4" customHeight="1" thickBot="1">
      <c r="A8" s="23"/>
      <c r="B8" s="23"/>
      <c r="C8" s="5"/>
      <c r="D8" s="32"/>
      <c r="F8" s="38"/>
    </row>
    <row r="9" spans="1:6" ht="18" customHeight="1" thickBot="1">
      <c r="A9" s="23" t="s">
        <v>6</v>
      </c>
      <c r="B9" s="26" t="s">
        <v>42</v>
      </c>
      <c r="C9" s="22">
        <f>IF(C7&lt;&gt;"",mellékszám!$A$28,)</f>
        <v>0</v>
      </c>
      <c r="D9" s="32" t="s">
        <v>43</v>
      </c>
      <c r="E9" s="36" t="s">
        <v>75</v>
      </c>
      <c r="F9" s="38"/>
    </row>
    <row r="10" spans="4:12" ht="19.95" customHeight="1">
      <c r="D10" s="31"/>
      <c r="F10" s="38"/>
      <c r="I10" s="38"/>
      <c r="J10" s="38"/>
      <c r="K10" s="38"/>
      <c r="L10" s="38"/>
    </row>
    <row r="11" spans="1:12" ht="15.9" customHeight="1">
      <c r="A11" s="2" t="s">
        <v>31</v>
      </c>
      <c r="B11" s="2" t="s">
        <v>12</v>
      </c>
      <c r="F11" s="38"/>
      <c r="I11" s="38"/>
      <c r="J11" s="38"/>
      <c r="K11" s="38"/>
      <c r="L11" s="38"/>
    </row>
    <row r="12" spans="1:12" ht="15" customHeight="1">
      <c r="A12" s="23" t="s">
        <v>3</v>
      </c>
      <c r="B12" s="24" t="s">
        <v>2</v>
      </c>
      <c r="C12" s="27" t="s">
        <v>53</v>
      </c>
      <c r="D12" s="31"/>
      <c r="E12" s="34" t="s">
        <v>45</v>
      </c>
      <c r="F12" s="38"/>
      <c r="I12" s="38"/>
      <c r="J12" s="38"/>
      <c r="K12" s="38"/>
      <c r="L12" s="38"/>
    </row>
    <row r="13" spans="1:12" ht="15" customHeight="1">
      <c r="A13" s="23" t="s">
        <v>4</v>
      </c>
      <c r="B13" s="24" t="s">
        <v>22</v>
      </c>
      <c r="C13" s="27" t="s">
        <v>35</v>
      </c>
      <c r="D13" s="23"/>
      <c r="E13" s="34" t="s">
        <v>38</v>
      </c>
      <c r="F13" s="38"/>
      <c r="I13" s="38"/>
      <c r="J13" s="38"/>
      <c r="K13" s="38"/>
      <c r="L13" s="38"/>
    </row>
    <row r="14" spans="1:12" ht="15" customHeight="1">
      <c r="A14" s="23" t="s">
        <v>5</v>
      </c>
      <c r="B14" s="24" t="s">
        <v>39</v>
      </c>
      <c r="C14" s="27" t="s">
        <v>15</v>
      </c>
      <c r="D14" s="31"/>
      <c r="F14" s="38"/>
      <c r="I14" s="38"/>
      <c r="J14" s="38"/>
      <c r="K14" s="38"/>
      <c r="L14" s="38"/>
    </row>
    <row r="15" spans="1:12" ht="15" customHeight="1">
      <c r="A15" s="23" t="s">
        <v>6</v>
      </c>
      <c r="B15" s="24">
        <f>IF(C14="volt","Előző mérőóra záró állása:",)</f>
        <v>0</v>
      </c>
      <c r="C15" s="20"/>
      <c r="D15" s="31"/>
      <c r="E15" s="34">
        <f>IF(C14="volt","Írja be az előző mérő záró állását!",)</f>
        <v>0</v>
      </c>
      <c r="F15" s="38"/>
      <c r="I15" s="38"/>
      <c r="J15" s="38"/>
      <c r="K15" s="38"/>
      <c r="L15" s="38"/>
    </row>
    <row r="16" spans="1:12" ht="15" customHeight="1" thickBot="1">
      <c r="A16" s="23" t="s">
        <v>7</v>
      </c>
      <c r="B16" s="24">
        <f>IF(C14="volt","Új mérőóra induló állása:",)</f>
        <v>0</v>
      </c>
      <c r="C16" s="21"/>
      <c r="D16" s="31"/>
      <c r="E16" s="34">
        <f>IF(C14="volt","Írja be az új mérő induló állását!",)</f>
        <v>0</v>
      </c>
      <c r="F16" s="38"/>
      <c r="I16" s="38"/>
      <c r="J16" s="38"/>
      <c r="K16" s="38"/>
      <c r="L16" s="38"/>
    </row>
    <row r="17" spans="1:12" ht="15" customHeight="1">
      <c r="A17" s="23" t="s">
        <v>8</v>
      </c>
      <c r="B17" s="25" t="s">
        <v>41</v>
      </c>
      <c r="C17" s="28"/>
      <c r="D17" s="31"/>
      <c r="E17" s="34" t="str">
        <f>+IF(C17="","Írja be az előző mérőállást! (Az előző számla Mérőállás mezőjében megtalálja.)",)</f>
        <v>Írja be az előző mérőállást! (Az előző számla Mérőállás mezőjében megtalálja.)</v>
      </c>
      <c r="F17" s="38"/>
      <c r="I17" s="38"/>
      <c r="J17" s="38"/>
      <c r="K17" s="38"/>
      <c r="L17" s="38"/>
    </row>
    <row r="18" spans="1:12" ht="15" customHeight="1" thickBot="1">
      <c r="A18" s="23" t="s">
        <v>9</v>
      </c>
      <c r="B18" s="25" t="s">
        <v>0</v>
      </c>
      <c r="C18" s="29"/>
      <c r="D18" s="31"/>
      <c r="E18" s="35" t="str">
        <f>+IF(C18="","Írja be a jelenlegi mérőállást!",)</f>
        <v>Írja be a jelenlegi mérőállást!</v>
      </c>
      <c r="F18" s="38"/>
      <c r="I18" s="38"/>
      <c r="J18" s="38"/>
      <c r="K18" s="38"/>
      <c r="L18" s="38"/>
    </row>
    <row r="19" spans="1:12" ht="15" customHeight="1">
      <c r="A19" s="23" t="s">
        <v>10</v>
      </c>
      <c r="B19" s="24" t="s">
        <v>46</v>
      </c>
      <c r="C19" s="39">
        <f>IF(C15+C16=0,ROUND(C18-C17,),C15-C17+C18-C16)</f>
        <v>0</v>
      </c>
      <c r="D19" s="31" t="s">
        <v>44</v>
      </c>
      <c r="E19" s="34">
        <f>IF(OR(C19&lt;0,C19&gt;50,C16&gt;C15),"Ellenőrizze a beírt óraállásokat!",)</f>
        <v>0</v>
      </c>
      <c r="F19" s="38"/>
      <c r="I19" s="38"/>
      <c r="J19" s="38"/>
      <c r="K19" s="38"/>
      <c r="L19" s="38"/>
    </row>
    <row r="20" spans="1:12" ht="5.4" customHeight="1" thickBot="1">
      <c r="A20" s="23"/>
      <c r="B20" s="23"/>
      <c r="C20" s="5"/>
      <c r="D20" s="32"/>
      <c r="F20" s="38"/>
      <c r="I20" s="38"/>
      <c r="J20" s="38"/>
      <c r="K20" s="38"/>
      <c r="L20" s="38"/>
    </row>
    <row r="21" spans="1:12" ht="18" customHeight="1" thickBot="1">
      <c r="A21" s="23" t="s">
        <v>16</v>
      </c>
      <c r="B21" s="26" t="s">
        <v>42</v>
      </c>
      <c r="C21" s="22">
        <f>IF(C18&lt;&gt;0,mellékszámít!$A$28,)</f>
        <v>0</v>
      </c>
      <c r="D21" s="32" t="s">
        <v>43</v>
      </c>
      <c r="E21" s="36" t="s">
        <v>75</v>
      </c>
      <c r="F21" s="38"/>
      <c r="G21" s="54" t="s">
        <v>29</v>
      </c>
      <c r="I21" s="38"/>
      <c r="J21" s="38"/>
      <c r="K21" s="38"/>
      <c r="L21" s="38"/>
    </row>
    <row r="22" spans="7:8" ht="16.95" customHeight="1">
      <c r="G22" s="1" t="s">
        <v>52</v>
      </c>
      <c r="H22" s="38" t="s">
        <v>33</v>
      </c>
    </row>
    <row r="23" spans="7:8" ht="15">
      <c r="G23" s="1" t="s">
        <v>53</v>
      </c>
      <c r="H23" s="38" t="s">
        <v>14</v>
      </c>
    </row>
    <row r="24" spans="7:8" ht="15">
      <c r="G24" s="1" t="s">
        <v>54</v>
      </c>
      <c r="H24" s="38" t="s">
        <v>35</v>
      </c>
    </row>
    <row r="25" spans="7:8" ht="15">
      <c r="G25" s="1" t="s">
        <v>57</v>
      </c>
      <c r="H25"/>
    </row>
    <row r="26" spans="7:8" ht="15">
      <c r="G26" s="1" t="s">
        <v>55</v>
      </c>
      <c r="H26"/>
    </row>
    <row r="27" spans="7:8" ht="15">
      <c r="G27" s="1" t="s">
        <v>56</v>
      </c>
      <c r="H27"/>
    </row>
    <row r="28" spans="7:8" ht="15">
      <c r="G28" s="1" t="s">
        <v>58</v>
      </c>
      <c r="H28"/>
    </row>
    <row r="29" spans="7:8" ht="15">
      <c r="G29" s="1" t="s">
        <v>59</v>
      </c>
      <c r="H29"/>
    </row>
    <row r="30" spans="7:8" ht="15">
      <c r="G30" s="1" t="s">
        <v>60</v>
      </c>
      <c r="H30"/>
    </row>
    <row r="31" spans="7:8" ht="15">
      <c r="G31" s="1" t="s">
        <v>61</v>
      </c>
      <c r="H31"/>
    </row>
    <row r="32" spans="7:8" ht="15">
      <c r="G32" s="1" t="s">
        <v>62</v>
      </c>
      <c r="H32"/>
    </row>
    <row r="33" spans="7:8" ht="15">
      <c r="G33" s="1" t="s">
        <v>63</v>
      </c>
      <c r="H33"/>
    </row>
    <row r="34" spans="7:8" ht="15">
      <c r="G34" s="1" t="s">
        <v>64</v>
      </c>
      <c r="H34"/>
    </row>
    <row r="35" spans="7:8" ht="15">
      <c r="G35" s="1" t="s">
        <v>65</v>
      </c>
      <c r="H35"/>
    </row>
    <row r="36" spans="7:8" ht="15">
      <c r="G36" s="1" t="s">
        <v>66</v>
      </c>
      <c r="H36"/>
    </row>
    <row r="37" spans="7:8" ht="15">
      <c r="G37" s="1" t="s">
        <v>67</v>
      </c>
      <c r="H37"/>
    </row>
    <row r="38" spans="7:8" ht="15">
      <c r="G38" s="1" t="s">
        <v>68</v>
      </c>
      <c r="H38"/>
    </row>
    <row r="39" spans="7:8" ht="15">
      <c r="G39" s="1" t="s">
        <v>69</v>
      </c>
      <c r="H39"/>
    </row>
    <row r="40" spans="7:8" ht="15">
      <c r="G40" s="1" t="s">
        <v>32</v>
      </c>
      <c r="H40"/>
    </row>
    <row r="41" spans="7:8" ht="15">
      <c r="G41" s="1" t="s">
        <v>11</v>
      </c>
      <c r="H41"/>
    </row>
    <row r="42" spans="7:8" ht="15">
      <c r="G42" s="1" t="s">
        <v>1</v>
      </c>
      <c r="H42"/>
    </row>
    <row r="43" spans="7:8" ht="15">
      <c r="G43" s="1" t="s">
        <v>70</v>
      </c>
      <c r="H43"/>
    </row>
    <row r="44" spans="7:8" ht="15">
      <c r="G44" s="1" t="s">
        <v>71</v>
      </c>
      <c r="H44"/>
    </row>
    <row r="45" spans="7:8" ht="15">
      <c r="G45" s="1" t="s">
        <v>72</v>
      </c>
      <c r="H45"/>
    </row>
    <row r="46" spans="7:8" ht="15">
      <c r="G46" s="1" t="s">
        <v>73</v>
      </c>
      <c r="H46"/>
    </row>
  </sheetData>
  <sheetProtection password="DAB7" sheet="1" objects="1" scenarios="1"/>
  <mergeCells count="2">
    <mergeCell ref="A2:E2"/>
    <mergeCell ref="A1:E1"/>
  </mergeCells>
  <conditionalFormatting sqref="E12:E13 E6:E7 C21 C19 B15:B16 E15:E19 C9">
    <cfRule type="cellIs" priority="15" dxfId="2" operator="equal" stopIfTrue="1">
      <formula>0</formula>
    </cfRule>
  </conditionalFormatting>
  <conditionalFormatting sqref="C6 C13">
    <cfRule type="cellIs" priority="6" dxfId="2" operator="equal" stopIfTrue="1">
      <formula>FALSE</formula>
    </cfRule>
  </conditionalFormatting>
  <conditionalFormatting sqref="C15:C16">
    <cfRule type="expression" priority="18" dxfId="1" stopIfTrue="1">
      <formula>$C$14="volt"</formula>
    </cfRule>
  </conditionalFormatting>
  <conditionalFormatting sqref="E19">
    <cfRule type="cellIs" priority="1" dxfId="0" operator="notEqual" stopIfTrue="1">
      <formula>0</formula>
    </cfRule>
  </conditionalFormatting>
  <dataValidations count="5">
    <dataValidation type="list" allowBlank="1" showInputMessage="1" showErrorMessage="1" sqref="C13">
      <formula1>$H$22:$H$24</formula1>
    </dataValidation>
    <dataValidation type="list" showInputMessage="1" showErrorMessage="1" sqref="C12">
      <formula1>$G$22:$G$46</formula1>
    </dataValidation>
    <dataValidation type="list" allowBlank="1" showInputMessage="1" showErrorMessage="1" sqref="C14">
      <formula1>"volt,nem volt"</formula1>
    </dataValidation>
    <dataValidation type="list" showInputMessage="1" showErrorMessage="1" sqref="C5">
      <formula1>$G$22:$G$46</formula1>
    </dataValidation>
    <dataValidation type="list" allowBlank="1" showInputMessage="1" showErrorMessage="1" sqref="C6">
      <formula1>$H$22:$H$24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95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zoomScale="115" zoomScaleNormal="115" workbookViewId="0" topLeftCell="A1">
      <pane xSplit="1" ySplit="3" topLeftCell="B10" activePane="bottomRight" state="frozen"/>
      <selection pane="topLeft" activeCell="B26" sqref="B26:AP27"/>
      <selection pane="topRight" activeCell="B26" sqref="B26:AP27"/>
      <selection pane="bottomLeft" activeCell="B26" sqref="B26:AP27"/>
      <selection pane="bottomRight" activeCell="B26" sqref="B26:AP27"/>
    </sheetView>
  </sheetViews>
  <sheetFormatPr defaultColWidth="8.8515625" defaultRowHeight="15"/>
  <cols>
    <col min="1" max="1" width="28.00390625" style="6" customWidth="1"/>
    <col min="2" max="2" width="15.28125" style="7" bestFit="1" customWidth="1"/>
    <col min="3" max="3" width="10.57421875" style="7" customWidth="1"/>
    <col min="4" max="5" width="8.421875" style="7" bestFit="1" customWidth="1"/>
    <col min="6" max="6" width="14.8515625" style="7" bestFit="1" customWidth="1"/>
    <col min="7" max="7" width="15.28125" style="7" bestFit="1" customWidth="1"/>
    <col min="8" max="9" width="12.421875" style="7" bestFit="1" customWidth="1"/>
    <col min="10" max="11" width="14.8515625" style="7" customWidth="1"/>
    <col min="12" max="12" width="15.28125" style="7" bestFit="1" customWidth="1"/>
    <col min="13" max="16" width="12.421875" style="7" bestFit="1" customWidth="1"/>
    <col min="17" max="17" width="15.28125" style="7" bestFit="1" customWidth="1"/>
    <col min="18" max="21" width="12.421875" style="7" bestFit="1" customWidth="1"/>
    <col min="22" max="22" width="26.57421875" style="7" bestFit="1" customWidth="1"/>
    <col min="23" max="23" width="14.00390625" style="7" bestFit="1" customWidth="1"/>
    <col min="24" max="24" width="8.421875" style="7" bestFit="1" customWidth="1"/>
    <col min="25" max="25" width="15.28125" style="7" bestFit="1" customWidth="1"/>
    <col min="26" max="29" width="12.421875" style="7" bestFit="1" customWidth="1"/>
    <col min="30" max="30" width="13.00390625" style="7" bestFit="1" customWidth="1"/>
    <col min="31" max="32" width="23.00390625" style="7" bestFit="1" customWidth="1"/>
    <col min="33" max="36" width="12.00390625" style="7" customWidth="1"/>
    <col min="37" max="37" width="12.421875" style="7" bestFit="1" customWidth="1"/>
    <col min="38" max="38" width="15.28125" style="7" bestFit="1" customWidth="1"/>
    <col min="39" max="40" width="12.421875" style="7" bestFit="1" customWidth="1"/>
    <col min="41" max="41" width="12.7109375" style="7" bestFit="1" customWidth="1"/>
    <col min="42" max="42" width="12.421875" style="7" bestFit="1" customWidth="1"/>
    <col min="43" max="16384" width="8.8515625" style="6" customWidth="1"/>
  </cols>
  <sheetData>
    <row r="1" spans="2:42" ht="15">
      <c r="B1" s="17">
        <v>1</v>
      </c>
      <c r="C1" s="17"/>
      <c r="D1" s="17"/>
      <c r="E1" s="17"/>
      <c r="F1" s="17"/>
      <c r="G1" s="17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>
        <v>3</v>
      </c>
      <c r="AE1" s="17">
        <v>4</v>
      </c>
      <c r="AF1" s="17">
        <v>5</v>
      </c>
      <c r="AG1" s="17">
        <v>6</v>
      </c>
      <c r="AH1" s="17">
        <v>7</v>
      </c>
      <c r="AI1" s="17">
        <v>8</v>
      </c>
      <c r="AJ1" s="17">
        <v>9</v>
      </c>
      <c r="AK1" s="17"/>
      <c r="AL1" s="17"/>
      <c r="AM1" s="17"/>
      <c r="AN1" s="17"/>
      <c r="AO1" s="17"/>
      <c r="AP1" s="17"/>
    </row>
    <row r="2" spans="2:42" ht="15">
      <c r="B2" s="6" t="s">
        <v>52</v>
      </c>
      <c r="C2" s="6" t="s">
        <v>52</v>
      </c>
      <c r="D2" s="6" t="s">
        <v>52</v>
      </c>
      <c r="E2" s="6" t="s">
        <v>53</v>
      </c>
      <c r="F2" s="6" t="s">
        <v>54</v>
      </c>
      <c r="G2" s="6" t="s">
        <v>57</v>
      </c>
      <c r="H2" s="6" t="s">
        <v>57</v>
      </c>
      <c r="I2" s="6" t="s">
        <v>57</v>
      </c>
      <c r="J2" s="6" t="s">
        <v>55</v>
      </c>
      <c r="K2" s="6" t="s">
        <v>56</v>
      </c>
      <c r="L2" s="6" t="s">
        <v>58</v>
      </c>
      <c r="M2" s="6" t="s">
        <v>58</v>
      </c>
      <c r="N2" s="6" t="s">
        <v>58</v>
      </c>
      <c r="O2" s="6" t="s">
        <v>59</v>
      </c>
      <c r="P2" s="6" t="s">
        <v>60</v>
      </c>
      <c r="Q2" s="6" t="s">
        <v>61</v>
      </c>
      <c r="R2" s="6" t="s">
        <v>61</v>
      </c>
      <c r="S2" s="6" t="s">
        <v>61</v>
      </c>
      <c r="T2" s="6" t="s">
        <v>62</v>
      </c>
      <c r="U2" s="6" t="s">
        <v>63</v>
      </c>
      <c r="V2" s="6" t="s">
        <v>64</v>
      </c>
      <c r="W2" s="6" t="s">
        <v>65</v>
      </c>
      <c r="X2" s="6" t="s">
        <v>66</v>
      </c>
      <c r="Y2" s="6" t="s">
        <v>67</v>
      </c>
      <c r="Z2" s="6" t="s">
        <v>67</v>
      </c>
      <c r="AA2" s="6" t="s">
        <v>67</v>
      </c>
      <c r="AB2" s="6" t="s">
        <v>68</v>
      </c>
      <c r="AC2" s="6" t="s">
        <v>69</v>
      </c>
      <c r="AD2" s="6" t="s">
        <v>32</v>
      </c>
      <c r="AE2" s="6" t="s">
        <v>11</v>
      </c>
      <c r="AF2" s="6" t="s">
        <v>11</v>
      </c>
      <c r="AG2" s="6" t="s">
        <v>11</v>
      </c>
      <c r="AH2" s="6" t="s">
        <v>1</v>
      </c>
      <c r="AI2" s="6" t="s">
        <v>1</v>
      </c>
      <c r="AJ2" s="6" t="s">
        <v>1</v>
      </c>
      <c r="AK2" s="6" t="s">
        <v>70</v>
      </c>
      <c r="AL2" s="6" t="s">
        <v>71</v>
      </c>
      <c r="AM2" s="6" t="s">
        <v>71</v>
      </c>
      <c r="AN2" s="6" t="s">
        <v>71</v>
      </c>
      <c r="AO2" s="6" t="s">
        <v>72</v>
      </c>
      <c r="AP2" s="6" t="s">
        <v>73</v>
      </c>
    </row>
    <row r="3" spans="1:42" ht="15">
      <c r="A3" s="12" t="s">
        <v>51</v>
      </c>
      <c r="B3" s="7" t="s">
        <v>33</v>
      </c>
      <c r="C3" s="7" t="s">
        <v>14</v>
      </c>
      <c r="D3" s="7" t="s">
        <v>35</v>
      </c>
      <c r="E3" s="7" t="s">
        <v>14</v>
      </c>
      <c r="F3" s="7" t="s">
        <v>14</v>
      </c>
      <c r="G3" s="7" t="s">
        <v>33</v>
      </c>
      <c r="H3" s="7" t="s">
        <v>14</v>
      </c>
      <c r="I3" s="7" t="s">
        <v>35</v>
      </c>
      <c r="J3" s="7" t="s">
        <v>14</v>
      </c>
      <c r="K3" s="7" t="s">
        <v>14</v>
      </c>
      <c r="L3" s="7" t="s">
        <v>33</v>
      </c>
      <c r="M3" s="7" t="s">
        <v>14</v>
      </c>
      <c r="N3" s="7" t="s">
        <v>35</v>
      </c>
      <c r="O3" s="7" t="s">
        <v>14</v>
      </c>
      <c r="P3" s="7" t="s">
        <v>14</v>
      </c>
      <c r="Q3" s="7" t="s">
        <v>33</v>
      </c>
      <c r="R3" s="7" t="s">
        <v>14</v>
      </c>
      <c r="S3" s="7" t="s">
        <v>35</v>
      </c>
      <c r="T3" s="7" t="s">
        <v>14</v>
      </c>
      <c r="U3" s="7" t="s">
        <v>14</v>
      </c>
      <c r="V3" s="7" t="s">
        <v>14</v>
      </c>
      <c r="W3" s="7" t="s">
        <v>14</v>
      </c>
      <c r="X3" s="7" t="s">
        <v>14</v>
      </c>
      <c r="Y3" s="7" t="s">
        <v>33</v>
      </c>
      <c r="Z3" s="7" t="s">
        <v>14</v>
      </c>
      <c r="AA3" s="7" t="s">
        <v>35</v>
      </c>
      <c r="AB3" s="7" t="s">
        <v>14</v>
      </c>
      <c r="AC3" s="7" t="s">
        <v>14</v>
      </c>
      <c r="AD3" s="7" t="s">
        <v>14</v>
      </c>
      <c r="AE3" s="7" t="s">
        <v>33</v>
      </c>
      <c r="AF3" s="7" t="s">
        <v>14</v>
      </c>
      <c r="AG3" s="7" t="s">
        <v>35</v>
      </c>
      <c r="AH3" s="7" t="s">
        <v>33</v>
      </c>
      <c r="AI3" s="7" t="s">
        <v>14</v>
      </c>
      <c r="AJ3" s="7" t="s">
        <v>35</v>
      </c>
      <c r="AK3" s="7" t="s">
        <v>14</v>
      </c>
      <c r="AL3" s="7" t="s">
        <v>33</v>
      </c>
      <c r="AM3" s="7" t="s">
        <v>14</v>
      </c>
      <c r="AN3" s="7" t="s">
        <v>35</v>
      </c>
      <c r="AO3" s="7" t="s">
        <v>14</v>
      </c>
      <c r="AP3" s="7" t="s">
        <v>14</v>
      </c>
    </row>
    <row r="4" spans="1:42" ht="15">
      <c r="A4" s="6" t="s">
        <v>14</v>
      </c>
      <c r="B4" s="44">
        <v>265.5</v>
      </c>
      <c r="C4" s="44">
        <v>265.5</v>
      </c>
      <c r="E4" s="44">
        <v>265.5</v>
      </c>
      <c r="F4" s="44">
        <v>265.5</v>
      </c>
      <c r="G4" s="44">
        <v>265.5</v>
      </c>
      <c r="H4" s="44">
        <v>265.5</v>
      </c>
      <c r="J4" s="44">
        <v>265.5</v>
      </c>
      <c r="K4" s="44">
        <v>265.5</v>
      </c>
      <c r="L4" s="44">
        <v>243.9</v>
      </c>
      <c r="M4" s="44">
        <v>243.9</v>
      </c>
      <c r="O4" s="44">
        <v>265.5</v>
      </c>
      <c r="P4" s="44">
        <v>265.5</v>
      </c>
      <c r="Q4" s="44">
        <v>243.9</v>
      </c>
      <c r="R4" s="44">
        <v>243.9</v>
      </c>
      <c r="T4" s="44">
        <v>265.5</v>
      </c>
      <c r="U4" s="44">
        <v>265.5</v>
      </c>
      <c r="V4" s="44">
        <v>265.5</v>
      </c>
      <c r="W4" s="44">
        <v>241.83</v>
      </c>
      <c r="X4" s="44">
        <v>298.8</v>
      </c>
      <c r="Y4" s="44">
        <v>265.5</v>
      </c>
      <c r="Z4" s="44">
        <v>265.5</v>
      </c>
      <c r="AB4" s="44">
        <v>265.5</v>
      </c>
      <c r="AC4" s="44">
        <v>265.5</v>
      </c>
      <c r="AD4" s="8">
        <v>282.42</v>
      </c>
      <c r="AE4" s="8">
        <v>276.3</v>
      </c>
      <c r="AF4" s="8">
        <v>276.3</v>
      </c>
      <c r="AG4" s="9"/>
      <c r="AH4" s="8">
        <v>282.42</v>
      </c>
      <c r="AI4" s="8">
        <v>282.42</v>
      </c>
      <c r="AJ4" s="11"/>
      <c r="AK4" s="44">
        <v>265.5</v>
      </c>
      <c r="AL4" s="44">
        <v>265.5</v>
      </c>
      <c r="AM4" s="44">
        <v>265.5</v>
      </c>
      <c r="AO4" s="44">
        <v>265.5</v>
      </c>
      <c r="AP4" s="44">
        <v>265.5</v>
      </c>
    </row>
    <row r="5" spans="1:42" ht="15">
      <c r="A5" s="6" t="s">
        <v>35</v>
      </c>
      <c r="B5" s="8">
        <v>297.18</v>
      </c>
      <c r="C5" s="8"/>
      <c r="D5" s="46">
        <v>297.18</v>
      </c>
      <c r="E5" s="8"/>
      <c r="F5" s="8"/>
      <c r="G5" s="8">
        <v>311.94000000000005</v>
      </c>
      <c r="H5" s="8"/>
      <c r="I5" s="46">
        <v>311.94000000000005</v>
      </c>
      <c r="J5" s="8"/>
      <c r="K5" s="8"/>
      <c r="L5" s="48">
        <v>175.23</v>
      </c>
      <c r="M5" s="8"/>
      <c r="N5" s="48">
        <v>175.23</v>
      </c>
      <c r="O5" s="8"/>
      <c r="P5" s="8"/>
      <c r="Q5" s="48">
        <v>175.23</v>
      </c>
      <c r="R5" s="8"/>
      <c r="S5" s="48">
        <v>175.23</v>
      </c>
      <c r="T5" s="8"/>
      <c r="U5" s="8"/>
      <c r="V5" s="8"/>
      <c r="W5" s="8"/>
      <c r="X5" s="8"/>
      <c r="Y5" s="48">
        <v>175.23</v>
      </c>
      <c r="Z5" s="8"/>
      <c r="AA5" s="48">
        <v>175.23</v>
      </c>
      <c r="AB5" s="8"/>
      <c r="AC5" s="8"/>
      <c r="AE5" s="8">
        <v>288</v>
      </c>
      <c r="AF5" s="10"/>
      <c r="AG5" s="8">
        <v>288</v>
      </c>
      <c r="AH5" s="8">
        <v>303.65999999999997</v>
      </c>
      <c r="AI5" s="10"/>
      <c r="AJ5" s="8">
        <v>303.65999999999997</v>
      </c>
      <c r="AK5" s="8"/>
      <c r="AL5" s="48">
        <v>175.23</v>
      </c>
      <c r="AM5" s="8"/>
      <c r="AN5" s="48">
        <v>175.23</v>
      </c>
      <c r="AO5" s="8"/>
      <c r="AP5" s="8"/>
    </row>
    <row r="6" spans="1:42" s="40" customFormat="1" ht="15">
      <c r="A6" s="40" t="s">
        <v>23</v>
      </c>
      <c r="B6" s="41">
        <v>3.78</v>
      </c>
      <c r="C6" s="41"/>
      <c r="D6" s="47">
        <v>3.78</v>
      </c>
      <c r="E6" s="41"/>
      <c r="F6" s="41"/>
      <c r="G6" s="41">
        <v>3.78</v>
      </c>
      <c r="H6" s="41"/>
      <c r="I6" s="47">
        <v>3.78</v>
      </c>
      <c r="J6" s="41"/>
      <c r="K6" s="41"/>
      <c r="L6" s="48">
        <v>4.27</v>
      </c>
      <c r="M6" s="41"/>
      <c r="N6" s="48">
        <v>4.27</v>
      </c>
      <c r="O6" s="41"/>
      <c r="P6" s="41"/>
      <c r="Q6" s="48">
        <v>4.27</v>
      </c>
      <c r="R6" s="41"/>
      <c r="S6" s="48">
        <v>4.27</v>
      </c>
      <c r="T6" s="41"/>
      <c r="U6" s="41"/>
      <c r="V6" s="41"/>
      <c r="W6" s="41"/>
      <c r="X6" s="41"/>
      <c r="Y6" s="48">
        <v>4.27</v>
      </c>
      <c r="Z6" s="41"/>
      <c r="AA6" s="48">
        <v>4.27</v>
      </c>
      <c r="AB6" s="41"/>
      <c r="AC6" s="41"/>
      <c r="AD6" s="42"/>
      <c r="AE6" s="41">
        <v>4.95</v>
      </c>
      <c r="AF6" s="43"/>
      <c r="AG6" s="41">
        <v>4.95</v>
      </c>
      <c r="AH6" s="42"/>
      <c r="AI6" s="42"/>
      <c r="AJ6" s="42"/>
      <c r="AK6" s="41"/>
      <c r="AL6" s="48">
        <v>4.27</v>
      </c>
      <c r="AM6" s="41"/>
      <c r="AN6" s="48">
        <v>4.27</v>
      </c>
      <c r="AO6" s="41"/>
      <c r="AP6" s="41"/>
    </row>
    <row r="7" spans="1:42" ht="15">
      <c r="A7" s="12" t="s">
        <v>25</v>
      </c>
      <c r="B7" s="8">
        <f aca="true" t="shared" si="0" ref="B7:G7">SUM(B4:B6)</f>
        <v>566.46</v>
      </c>
      <c r="C7" s="8">
        <f t="shared" si="0"/>
        <v>265.5</v>
      </c>
      <c r="D7" s="8">
        <f t="shared" si="0"/>
        <v>300.96</v>
      </c>
      <c r="E7" s="8">
        <f aca="true" t="shared" si="1" ref="E7:F7">SUM(E4:E6)</f>
        <v>265.5</v>
      </c>
      <c r="F7" s="8">
        <f t="shared" si="1"/>
        <v>265.5</v>
      </c>
      <c r="G7" s="8">
        <f t="shared" si="0"/>
        <v>581.22</v>
      </c>
      <c r="H7" s="8">
        <f aca="true" t="shared" si="2" ref="H7">SUM(H4:H6)</f>
        <v>265.5</v>
      </c>
      <c r="I7" s="8">
        <f aca="true" t="shared" si="3" ref="I7:M7">SUM(I4:I6)</f>
        <v>315.72</v>
      </c>
      <c r="J7" s="8">
        <f t="shared" si="3"/>
        <v>265.5</v>
      </c>
      <c r="K7" s="8">
        <f t="shared" si="3"/>
        <v>265.5</v>
      </c>
      <c r="L7" s="8">
        <f t="shared" si="3"/>
        <v>423.4</v>
      </c>
      <c r="M7" s="8">
        <f t="shared" si="3"/>
        <v>243.9</v>
      </c>
      <c r="N7" s="8">
        <f aca="true" t="shared" si="4" ref="N7:O7">SUM(N4:N6)</f>
        <v>179.5</v>
      </c>
      <c r="O7" s="8">
        <f t="shared" si="4"/>
        <v>265.5</v>
      </c>
      <c r="P7" s="8">
        <f aca="true" t="shared" si="5" ref="P7:S7">SUM(P4:P6)</f>
        <v>265.5</v>
      </c>
      <c r="Q7" s="8">
        <f t="shared" si="5"/>
        <v>423.4</v>
      </c>
      <c r="R7" s="8">
        <f t="shared" si="5"/>
        <v>243.9</v>
      </c>
      <c r="S7" s="8">
        <f t="shared" si="5"/>
        <v>179.5</v>
      </c>
      <c r="T7" s="8">
        <f aca="true" t="shared" si="6" ref="T7:U7">SUM(T4:T6)</f>
        <v>265.5</v>
      </c>
      <c r="U7" s="8">
        <f t="shared" si="6"/>
        <v>265.5</v>
      </c>
      <c r="V7" s="8">
        <f aca="true" t="shared" si="7" ref="V7:AA7">SUM(V4:V6)</f>
        <v>265.5</v>
      </c>
      <c r="W7" s="8">
        <f t="shared" si="7"/>
        <v>241.83</v>
      </c>
      <c r="X7" s="8">
        <f t="shared" si="7"/>
        <v>298.8</v>
      </c>
      <c r="Y7" s="8">
        <f t="shared" si="7"/>
        <v>445</v>
      </c>
      <c r="Z7" s="8">
        <f t="shared" si="7"/>
        <v>265.5</v>
      </c>
      <c r="AA7" s="8">
        <f t="shared" si="7"/>
        <v>179.5</v>
      </c>
      <c r="AB7" s="8">
        <f aca="true" t="shared" si="8" ref="AB7:AJ7">SUM(AB4:AB6)</f>
        <v>265.5</v>
      </c>
      <c r="AC7" s="8">
        <f t="shared" si="8"/>
        <v>265.5</v>
      </c>
      <c r="AD7" s="8">
        <f t="shared" si="8"/>
        <v>282.42</v>
      </c>
      <c r="AE7" s="8">
        <f t="shared" si="8"/>
        <v>569.25</v>
      </c>
      <c r="AF7" s="8">
        <f t="shared" si="8"/>
        <v>276.3</v>
      </c>
      <c r="AG7" s="8">
        <f t="shared" si="8"/>
        <v>292.95</v>
      </c>
      <c r="AH7" s="8">
        <f t="shared" si="8"/>
        <v>586.0799999999999</v>
      </c>
      <c r="AI7" s="8">
        <f t="shared" si="8"/>
        <v>282.42</v>
      </c>
      <c r="AJ7" s="8">
        <f t="shared" si="8"/>
        <v>303.65999999999997</v>
      </c>
      <c r="AK7" s="8">
        <f aca="true" t="shared" si="9" ref="AK7:AP7">SUM(AK4:AK6)</f>
        <v>265.5</v>
      </c>
      <c r="AL7" s="8">
        <f t="shared" si="9"/>
        <v>445</v>
      </c>
      <c r="AM7" s="8">
        <f t="shared" si="9"/>
        <v>265.5</v>
      </c>
      <c r="AN7" s="8">
        <f t="shared" si="9"/>
        <v>179.5</v>
      </c>
      <c r="AO7" s="8">
        <f t="shared" si="9"/>
        <v>265.5</v>
      </c>
      <c r="AP7" s="8">
        <f t="shared" si="9"/>
        <v>265.5</v>
      </c>
    </row>
    <row r="8" spans="1:42" s="12" customFormat="1" ht="15">
      <c r="A8" s="12" t="s">
        <v>27</v>
      </c>
      <c r="B8" s="19">
        <f>+B7*kalkulátor!$C$7</f>
        <v>0</v>
      </c>
      <c r="C8" s="19">
        <f>+C7*kalkulátor!$C$7</f>
        <v>0</v>
      </c>
      <c r="D8" s="19">
        <f>+D7*kalkulátor!$C$7</f>
        <v>0</v>
      </c>
      <c r="E8" s="19">
        <f>+E7*kalkulátor!$C$7</f>
        <v>0</v>
      </c>
      <c r="F8" s="19">
        <f>+F7*kalkulátor!$C$7</f>
        <v>0</v>
      </c>
      <c r="G8" s="19">
        <f>+G7*kalkulátor!$C$7</f>
        <v>0</v>
      </c>
      <c r="H8" s="19">
        <f>+H7*kalkulátor!$C$7</f>
        <v>0</v>
      </c>
      <c r="I8" s="19">
        <f>+I7*kalkulátor!$C$7</f>
        <v>0</v>
      </c>
      <c r="J8" s="19">
        <f>+J7*kalkulátor!$C$7</f>
        <v>0</v>
      </c>
      <c r="K8" s="19">
        <f>+K7*kalkulátor!$C$7</f>
        <v>0</v>
      </c>
      <c r="L8" s="19">
        <f>+L7*kalkulátor!$C$7</f>
        <v>0</v>
      </c>
      <c r="M8" s="19">
        <f>+M7*kalkulátor!$C$7</f>
        <v>0</v>
      </c>
      <c r="N8" s="19">
        <f>+N7*kalkulátor!$C$7</f>
        <v>0</v>
      </c>
      <c r="O8" s="19">
        <f>+O7*kalkulátor!$C$7</f>
        <v>0</v>
      </c>
      <c r="P8" s="19">
        <f>+P7*kalkulátor!$C$7</f>
        <v>0</v>
      </c>
      <c r="Q8" s="19">
        <f>+Q7*kalkulátor!$C$7</f>
        <v>0</v>
      </c>
      <c r="R8" s="19">
        <f>+R7*kalkulátor!$C$7</f>
        <v>0</v>
      </c>
      <c r="S8" s="19">
        <f>+S7*kalkulátor!$C$7</f>
        <v>0</v>
      </c>
      <c r="T8" s="19">
        <f>+T7*kalkulátor!$C$7</f>
        <v>0</v>
      </c>
      <c r="U8" s="19">
        <f>+U7*kalkulátor!$C$7</f>
        <v>0</v>
      </c>
      <c r="V8" s="19">
        <f>+V7*kalkulátor!$C$7</f>
        <v>0</v>
      </c>
      <c r="W8" s="19">
        <f>+W7*kalkulátor!$C$7</f>
        <v>0</v>
      </c>
      <c r="X8" s="19">
        <f>+X7*kalkulátor!$C$7</f>
        <v>0</v>
      </c>
      <c r="Y8" s="19">
        <f>+Y7*kalkulátor!$C$7</f>
        <v>0</v>
      </c>
      <c r="Z8" s="19">
        <f>+Z7*kalkulátor!$C$7</f>
        <v>0</v>
      </c>
      <c r="AA8" s="19">
        <f>+AA7*kalkulátor!$C$7</f>
        <v>0</v>
      </c>
      <c r="AB8" s="19">
        <f>+AB7*kalkulátor!$C$7</f>
        <v>0</v>
      </c>
      <c r="AC8" s="19">
        <f>+AC7*kalkulátor!$C$7</f>
        <v>0</v>
      </c>
      <c r="AD8" s="19">
        <f>+AD7*kalkulátor!$C$7</f>
        <v>0</v>
      </c>
      <c r="AE8" s="19">
        <f>+AE7*kalkulátor!$C$7</f>
        <v>0</v>
      </c>
      <c r="AF8" s="19">
        <f>+AF7*kalkulátor!$C$7</f>
        <v>0</v>
      </c>
      <c r="AG8" s="19">
        <f>+AG7*kalkulátor!$C$7</f>
        <v>0</v>
      </c>
      <c r="AH8" s="19">
        <f>+AH7*kalkulátor!$C$7</f>
        <v>0</v>
      </c>
      <c r="AI8" s="19">
        <f>+AI7*kalkulátor!$C$7</f>
        <v>0</v>
      </c>
      <c r="AJ8" s="19">
        <f>+AJ7*kalkulátor!$C$7</f>
        <v>0</v>
      </c>
      <c r="AK8" s="19">
        <f>+AK7*kalkulátor!$C$7</f>
        <v>0</v>
      </c>
      <c r="AL8" s="19">
        <f>+AL7*kalkulátor!$C$7</f>
        <v>0</v>
      </c>
      <c r="AM8" s="19">
        <f>+AM7*kalkulátor!$C$7</f>
        <v>0</v>
      </c>
      <c r="AN8" s="19">
        <f>+AN7*kalkulátor!$C$7</f>
        <v>0</v>
      </c>
      <c r="AO8" s="19">
        <f>+AO7*kalkulátor!$C$7</f>
        <v>0</v>
      </c>
      <c r="AP8" s="19">
        <f>+AP7*kalkulátor!$C$7</f>
        <v>0</v>
      </c>
    </row>
    <row r="9" spans="1:42" ht="15">
      <c r="A9" s="12" t="s">
        <v>24</v>
      </c>
      <c r="B9" s="45">
        <v>243</v>
      </c>
      <c r="C9" s="45">
        <v>243</v>
      </c>
      <c r="D9" s="9"/>
      <c r="E9" s="45">
        <v>243</v>
      </c>
      <c r="F9" s="45">
        <v>243</v>
      </c>
      <c r="G9" s="45">
        <v>243</v>
      </c>
      <c r="H9" s="45">
        <v>243</v>
      </c>
      <c r="I9" s="9"/>
      <c r="J9" s="45">
        <v>243</v>
      </c>
      <c r="K9" s="45">
        <v>243</v>
      </c>
      <c r="L9" s="45">
        <v>225</v>
      </c>
      <c r="M9" s="45">
        <v>225</v>
      </c>
      <c r="N9" s="9"/>
      <c r="O9" s="45">
        <v>243</v>
      </c>
      <c r="P9" s="45">
        <v>243</v>
      </c>
      <c r="Q9" s="45">
        <v>225</v>
      </c>
      <c r="R9" s="45">
        <v>225</v>
      </c>
      <c r="S9" s="9"/>
      <c r="T9" s="45">
        <v>243</v>
      </c>
      <c r="U9" s="45">
        <v>243</v>
      </c>
      <c r="V9" s="45">
        <v>243</v>
      </c>
      <c r="W9" s="45">
        <v>396.9</v>
      </c>
      <c r="X9" s="45">
        <v>243</v>
      </c>
      <c r="Y9" s="45">
        <v>243</v>
      </c>
      <c r="Z9" s="45">
        <v>243</v>
      </c>
      <c r="AA9" s="9"/>
      <c r="AB9" s="45">
        <v>243</v>
      </c>
      <c r="AC9" s="45">
        <v>243</v>
      </c>
      <c r="AD9" s="8">
        <v>230.76</v>
      </c>
      <c r="AE9" s="8">
        <v>180</v>
      </c>
      <c r="AF9" s="8">
        <v>180</v>
      </c>
      <c r="AG9" s="9"/>
      <c r="AH9" s="8">
        <v>230.76</v>
      </c>
      <c r="AI9" s="8">
        <v>230.76</v>
      </c>
      <c r="AJ9" s="9"/>
      <c r="AK9" s="45">
        <v>243</v>
      </c>
      <c r="AL9" s="45">
        <v>243</v>
      </c>
      <c r="AM9" s="45">
        <v>243</v>
      </c>
      <c r="AN9" s="9"/>
      <c r="AO9" s="45">
        <v>243</v>
      </c>
      <c r="AP9" s="45">
        <v>243</v>
      </c>
    </row>
    <row r="10" ht="15">
      <c r="A10" s="6" t="s">
        <v>17</v>
      </c>
    </row>
    <row r="11" ht="15">
      <c r="A11" s="6" t="s">
        <v>18</v>
      </c>
    </row>
    <row r="12" ht="15">
      <c r="A12" s="6" t="s">
        <v>19</v>
      </c>
    </row>
    <row r="13" ht="15">
      <c r="A13" s="6" t="s">
        <v>20</v>
      </c>
    </row>
    <row r="14" ht="15">
      <c r="A14" s="6" t="s">
        <v>21</v>
      </c>
    </row>
    <row r="15" spans="1:42" ht="15">
      <c r="A15" s="12" t="s">
        <v>37</v>
      </c>
      <c r="B15" s="8">
        <v>323.1</v>
      </c>
      <c r="C15" s="49"/>
      <c r="D15" s="46">
        <v>323.1</v>
      </c>
      <c r="E15" s="52"/>
      <c r="F15" s="53"/>
      <c r="G15" s="8">
        <v>305.55</v>
      </c>
      <c r="H15" s="49"/>
      <c r="I15" s="46">
        <v>305.55</v>
      </c>
      <c r="J15" s="50"/>
      <c r="K15" s="51"/>
      <c r="L15" s="8"/>
      <c r="M15" s="49"/>
      <c r="N15" s="46"/>
      <c r="O15" s="50"/>
      <c r="P15" s="51"/>
      <c r="Q15" s="48">
        <v>92.34</v>
      </c>
      <c r="R15" s="49"/>
      <c r="S15" s="48">
        <v>92.34</v>
      </c>
      <c r="T15" s="50"/>
      <c r="U15" s="9"/>
      <c r="V15" s="9"/>
      <c r="W15" s="9"/>
      <c r="X15" s="9"/>
      <c r="Y15" s="48">
        <v>92.34</v>
      </c>
      <c r="Z15" s="49"/>
      <c r="AA15" s="48">
        <v>92.34</v>
      </c>
      <c r="AB15" s="50"/>
      <c r="AC15" s="9"/>
      <c r="AD15" s="9"/>
      <c r="AE15" s="9"/>
      <c r="AF15" s="9"/>
      <c r="AG15" s="9"/>
      <c r="AH15" s="8">
        <v>184.59</v>
      </c>
      <c r="AI15" s="9"/>
      <c r="AJ15" s="8">
        <v>184.59</v>
      </c>
      <c r="AK15" s="9"/>
      <c r="AL15" s="47"/>
      <c r="AM15" s="9"/>
      <c r="AN15" s="47"/>
      <c r="AO15" s="9"/>
      <c r="AP15" s="9"/>
    </row>
    <row r="16" ht="15">
      <c r="A16" s="6" t="s">
        <v>17</v>
      </c>
    </row>
    <row r="17" ht="15">
      <c r="A17" s="6" t="s">
        <v>18</v>
      </c>
    </row>
    <row r="18" ht="15">
      <c r="A18" s="6" t="s">
        <v>19</v>
      </c>
    </row>
    <row r="19" ht="15">
      <c r="A19" s="6" t="s">
        <v>20</v>
      </c>
    </row>
    <row r="20" ht="15">
      <c r="A20" s="6" t="s">
        <v>21</v>
      </c>
    </row>
    <row r="21" spans="1:42" s="12" customFormat="1" ht="15">
      <c r="A21" s="12" t="s">
        <v>26</v>
      </c>
      <c r="B21" s="13">
        <f>(B9+B15)</f>
        <v>566.1</v>
      </c>
      <c r="C21" s="13">
        <f aca="true" t="shared" si="10" ref="C21:D21">(C9+C15)</f>
        <v>243</v>
      </c>
      <c r="D21" s="13">
        <f t="shared" si="10"/>
        <v>323.1</v>
      </c>
      <c r="E21" s="13">
        <f aca="true" t="shared" si="11" ref="E21:F21">(E9+E15)</f>
        <v>243</v>
      </c>
      <c r="F21" s="13">
        <f t="shared" si="11"/>
        <v>243</v>
      </c>
      <c r="G21" s="13">
        <f aca="true" t="shared" si="12" ref="G21:H21">(G9+G15)</f>
        <v>548.55</v>
      </c>
      <c r="H21" s="13">
        <f t="shared" si="12"/>
        <v>243</v>
      </c>
      <c r="I21" s="13">
        <f aca="true" t="shared" si="13" ref="I21:M21">(I9+I15)</f>
        <v>305.55</v>
      </c>
      <c r="J21" s="13">
        <f t="shared" si="13"/>
        <v>243</v>
      </c>
      <c r="K21" s="13">
        <f t="shared" si="13"/>
        <v>243</v>
      </c>
      <c r="L21" s="13">
        <f t="shared" si="13"/>
        <v>225</v>
      </c>
      <c r="M21" s="13">
        <f t="shared" si="13"/>
        <v>225</v>
      </c>
      <c r="N21" s="13">
        <f aca="true" t="shared" si="14" ref="N21:O21">(N9+N15)</f>
        <v>0</v>
      </c>
      <c r="O21" s="13">
        <f t="shared" si="14"/>
        <v>243</v>
      </c>
      <c r="P21" s="13">
        <f aca="true" t="shared" si="15" ref="P21:S21">(P9+P15)</f>
        <v>243</v>
      </c>
      <c r="Q21" s="13">
        <f t="shared" si="15"/>
        <v>317.34000000000003</v>
      </c>
      <c r="R21" s="13">
        <f t="shared" si="15"/>
        <v>225</v>
      </c>
      <c r="S21" s="13">
        <f t="shared" si="15"/>
        <v>92.34</v>
      </c>
      <c r="T21" s="13">
        <f aca="true" t="shared" si="16" ref="T21:U21">(T9+T15)</f>
        <v>243</v>
      </c>
      <c r="U21" s="13">
        <f t="shared" si="16"/>
        <v>243</v>
      </c>
      <c r="V21" s="13">
        <f aca="true" t="shared" si="17" ref="V21:AA21">(V9+V15)</f>
        <v>243</v>
      </c>
      <c r="W21" s="13">
        <f t="shared" si="17"/>
        <v>396.9</v>
      </c>
      <c r="X21" s="13">
        <f t="shared" si="17"/>
        <v>243</v>
      </c>
      <c r="Y21" s="13">
        <f t="shared" si="17"/>
        <v>335.34000000000003</v>
      </c>
      <c r="Z21" s="13">
        <f t="shared" si="17"/>
        <v>243</v>
      </c>
      <c r="AA21" s="13">
        <f t="shared" si="17"/>
        <v>92.34</v>
      </c>
      <c r="AB21" s="13">
        <f aca="true" t="shared" si="18" ref="AB21:AJ21">(AB9+AB15)</f>
        <v>243</v>
      </c>
      <c r="AC21" s="13">
        <f t="shared" si="18"/>
        <v>243</v>
      </c>
      <c r="AD21" s="13">
        <f t="shared" si="18"/>
        <v>230.76</v>
      </c>
      <c r="AE21" s="13">
        <f t="shared" si="18"/>
        <v>180</v>
      </c>
      <c r="AF21" s="13">
        <f t="shared" si="18"/>
        <v>180</v>
      </c>
      <c r="AG21" s="13">
        <f t="shared" si="18"/>
        <v>0</v>
      </c>
      <c r="AH21" s="13">
        <f t="shared" si="18"/>
        <v>415.35</v>
      </c>
      <c r="AI21" s="13">
        <f t="shared" si="18"/>
        <v>230.76</v>
      </c>
      <c r="AJ21" s="13">
        <f t="shared" si="18"/>
        <v>184.59</v>
      </c>
      <c r="AK21" s="13">
        <f aca="true" t="shared" si="19" ref="AK21:AP21">(AK9+AK15)</f>
        <v>243</v>
      </c>
      <c r="AL21" s="13">
        <f t="shared" si="19"/>
        <v>243</v>
      </c>
      <c r="AM21" s="13">
        <f t="shared" si="19"/>
        <v>243</v>
      </c>
      <c r="AN21" s="13">
        <f t="shared" si="19"/>
        <v>0</v>
      </c>
      <c r="AO21" s="13">
        <f t="shared" si="19"/>
        <v>243</v>
      </c>
      <c r="AP21" s="13">
        <f t="shared" si="19"/>
        <v>243</v>
      </c>
    </row>
    <row r="22" spans="1:42" ht="15">
      <c r="A22" s="14" t="s">
        <v>49</v>
      </c>
      <c r="B22" s="7">
        <f aca="true" t="shared" si="20" ref="B22:H22">+B8+B21</f>
        <v>566.1</v>
      </c>
      <c r="C22" s="7">
        <f aca="true" t="shared" si="21" ref="C22:D22">+C8+C21</f>
        <v>243</v>
      </c>
      <c r="D22" s="7">
        <f t="shared" si="21"/>
        <v>323.1</v>
      </c>
      <c r="E22" s="7">
        <f aca="true" t="shared" si="22" ref="E22:F22">+E8+E21</f>
        <v>243</v>
      </c>
      <c r="F22" s="7">
        <f t="shared" si="22"/>
        <v>243</v>
      </c>
      <c r="G22" s="7">
        <f t="shared" si="20"/>
        <v>548.55</v>
      </c>
      <c r="H22" s="7">
        <f t="shared" si="20"/>
        <v>243</v>
      </c>
      <c r="I22" s="7">
        <f aca="true" t="shared" si="23" ref="I22:M22">+I8+I21</f>
        <v>305.55</v>
      </c>
      <c r="J22" s="7">
        <f t="shared" si="23"/>
        <v>243</v>
      </c>
      <c r="K22" s="7">
        <f t="shared" si="23"/>
        <v>243</v>
      </c>
      <c r="L22" s="7">
        <f t="shared" si="23"/>
        <v>225</v>
      </c>
      <c r="M22" s="7">
        <f t="shared" si="23"/>
        <v>225</v>
      </c>
      <c r="N22" s="7">
        <f aca="true" t="shared" si="24" ref="N22:O22">+N8+N21</f>
        <v>0</v>
      </c>
      <c r="O22" s="7">
        <f t="shared" si="24"/>
        <v>243</v>
      </c>
      <c r="P22" s="7">
        <f aca="true" t="shared" si="25" ref="P22:S22">+P8+P21</f>
        <v>243</v>
      </c>
      <c r="Q22" s="7">
        <f t="shared" si="25"/>
        <v>317.34000000000003</v>
      </c>
      <c r="R22" s="7">
        <f t="shared" si="25"/>
        <v>225</v>
      </c>
      <c r="S22" s="7">
        <f t="shared" si="25"/>
        <v>92.34</v>
      </c>
      <c r="T22" s="7">
        <f aca="true" t="shared" si="26" ref="T22:U22">+T8+T21</f>
        <v>243</v>
      </c>
      <c r="U22" s="7">
        <f t="shared" si="26"/>
        <v>243</v>
      </c>
      <c r="V22" s="7">
        <f aca="true" t="shared" si="27" ref="V22:AA22">+V8+V21</f>
        <v>243</v>
      </c>
      <c r="W22" s="7">
        <f t="shared" si="27"/>
        <v>396.9</v>
      </c>
      <c r="X22" s="7">
        <f t="shared" si="27"/>
        <v>243</v>
      </c>
      <c r="Y22" s="7">
        <f t="shared" si="27"/>
        <v>335.34000000000003</v>
      </c>
      <c r="Z22" s="7">
        <f t="shared" si="27"/>
        <v>243</v>
      </c>
      <c r="AA22" s="7">
        <f t="shared" si="27"/>
        <v>92.34</v>
      </c>
      <c r="AB22" s="7">
        <f aca="true" t="shared" si="28" ref="AB22:AJ22">+AB8+AB21</f>
        <v>243</v>
      </c>
      <c r="AC22" s="7">
        <f t="shared" si="28"/>
        <v>243</v>
      </c>
      <c r="AD22" s="7">
        <f t="shared" si="28"/>
        <v>230.76</v>
      </c>
      <c r="AE22" s="7">
        <f t="shared" si="28"/>
        <v>180</v>
      </c>
      <c r="AF22" s="7">
        <f t="shared" si="28"/>
        <v>180</v>
      </c>
      <c r="AG22" s="7">
        <f t="shared" si="28"/>
        <v>0</v>
      </c>
      <c r="AH22" s="7">
        <f t="shared" si="28"/>
        <v>415.35</v>
      </c>
      <c r="AI22" s="7">
        <f t="shared" si="28"/>
        <v>230.76</v>
      </c>
      <c r="AJ22" s="7">
        <f t="shared" si="28"/>
        <v>184.59</v>
      </c>
      <c r="AK22" s="7">
        <f aca="true" t="shared" si="29" ref="AK22:AP22">+AK8+AK21</f>
        <v>243</v>
      </c>
      <c r="AL22" s="7">
        <f t="shared" si="29"/>
        <v>243</v>
      </c>
      <c r="AM22" s="7">
        <f t="shared" si="29"/>
        <v>243</v>
      </c>
      <c r="AN22" s="7">
        <f t="shared" si="29"/>
        <v>0</v>
      </c>
      <c r="AO22" s="7">
        <f t="shared" si="29"/>
        <v>243</v>
      </c>
      <c r="AP22" s="7">
        <f t="shared" si="29"/>
        <v>243</v>
      </c>
    </row>
    <row r="23" spans="1:42" s="12" customFormat="1" ht="15">
      <c r="A23" s="15" t="s">
        <v>50</v>
      </c>
      <c r="B23" s="16">
        <f aca="true" t="shared" si="30" ref="B23:H23">ROUND(B22*1.27,)</f>
        <v>719</v>
      </c>
      <c r="C23" s="16">
        <f aca="true" t="shared" si="31" ref="C23:D23">ROUND(C22*1.27,)</f>
        <v>309</v>
      </c>
      <c r="D23" s="16">
        <f t="shared" si="31"/>
        <v>410</v>
      </c>
      <c r="E23" s="16">
        <f aca="true" t="shared" si="32" ref="E23:F23">ROUND(E22*1.27,)</f>
        <v>309</v>
      </c>
      <c r="F23" s="16">
        <f t="shared" si="32"/>
        <v>309</v>
      </c>
      <c r="G23" s="16">
        <f t="shared" si="30"/>
        <v>697</v>
      </c>
      <c r="H23" s="16">
        <f t="shared" si="30"/>
        <v>309</v>
      </c>
      <c r="I23" s="16">
        <f aca="true" t="shared" si="33" ref="I23:M23">ROUND(I22*1.27,)</f>
        <v>388</v>
      </c>
      <c r="J23" s="16">
        <f t="shared" si="33"/>
        <v>309</v>
      </c>
      <c r="K23" s="16">
        <f t="shared" si="33"/>
        <v>309</v>
      </c>
      <c r="L23" s="16">
        <f t="shared" si="33"/>
        <v>286</v>
      </c>
      <c r="M23" s="16">
        <f t="shared" si="33"/>
        <v>286</v>
      </c>
      <c r="N23" s="16">
        <f aca="true" t="shared" si="34" ref="N23:O23">ROUND(N22*1.27,)</f>
        <v>0</v>
      </c>
      <c r="O23" s="16">
        <f t="shared" si="34"/>
        <v>309</v>
      </c>
      <c r="P23" s="16">
        <f aca="true" t="shared" si="35" ref="P23:S23">ROUND(P22*1.27,)</f>
        <v>309</v>
      </c>
      <c r="Q23" s="16">
        <f t="shared" si="35"/>
        <v>403</v>
      </c>
      <c r="R23" s="16">
        <f t="shared" si="35"/>
        <v>286</v>
      </c>
      <c r="S23" s="16">
        <f t="shared" si="35"/>
        <v>117</v>
      </c>
      <c r="T23" s="16">
        <f aca="true" t="shared" si="36" ref="T23:U23">ROUND(T22*1.27,)</f>
        <v>309</v>
      </c>
      <c r="U23" s="16">
        <f t="shared" si="36"/>
        <v>309</v>
      </c>
      <c r="V23" s="16">
        <f aca="true" t="shared" si="37" ref="V23:AA23">ROUND(V22*1.27,)</f>
        <v>309</v>
      </c>
      <c r="W23" s="16">
        <f t="shared" si="37"/>
        <v>504</v>
      </c>
      <c r="X23" s="16">
        <f t="shared" si="37"/>
        <v>309</v>
      </c>
      <c r="Y23" s="16">
        <f t="shared" si="37"/>
        <v>426</v>
      </c>
      <c r="Z23" s="16">
        <f t="shared" si="37"/>
        <v>309</v>
      </c>
      <c r="AA23" s="16">
        <f t="shared" si="37"/>
        <v>117</v>
      </c>
      <c r="AB23" s="16">
        <f aca="true" t="shared" si="38" ref="AB23:AJ23">ROUND(AB22*1.27,)</f>
        <v>309</v>
      </c>
      <c r="AC23" s="16">
        <f t="shared" si="38"/>
        <v>309</v>
      </c>
      <c r="AD23" s="16">
        <f t="shared" si="38"/>
        <v>293</v>
      </c>
      <c r="AE23" s="16">
        <f t="shared" si="38"/>
        <v>229</v>
      </c>
      <c r="AF23" s="16">
        <f t="shared" si="38"/>
        <v>229</v>
      </c>
      <c r="AG23" s="16">
        <f t="shared" si="38"/>
        <v>0</v>
      </c>
      <c r="AH23" s="16">
        <f t="shared" si="38"/>
        <v>527</v>
      </c>
      <c r="AI23" s="16">
        <f t="shared" si="38"/>
        <v>293</v>
      </c>
      <c r="AJ23" s="16">
        <f t="shared" si="38"/>
        <v>234</v>
      </c>
      <c r="AK23" s="16">
        <f aca="true" t="shared" si="39" ref="AK23:AP23">ROUND(AK22*1.27,)</f>
        <v>309</v>
      </c>
      <c r="AL23" s="16">
        <f t="shared" si="39"/>
        <v>309</v>
      </c>
      <c r="AM23" s="16">
        <f t="shared" si="39"/>
        <v>309</v>
      </c>
      <c r="AN23" s="16">
        <f t="shared" si="39"/>
        <v>0</v>
      </c>
      <c r="AO23" s="16">
        <f t="shared" si="39"/>
        <v>309</v>
      </c>
      <c r="AP23" s="16">
        <f t="shared" si="39"/>
        <v>309</v>
      </c>
    </row>
    <row r="24" spans="1:42" s="12" customFormat="1" ht="1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6" spans="2:43" ht="15">
      <c r="B26" s="7" t="str">
        <f>+CONCATENATE(kalkulátor!$C$5,kalkulátor!$C$6)</f>
        <v>Bedőszennyvíz</v>
      </c>
      <c r="C26" s="7" t="str">
        <f>+CONCATENATE(kalkulátor!$C$5,kalkulátor!$C$6)</f>
        <v>Bedőszennyvíz</v>
      </c>
      <c r="D26" s="7" t="str">
        <f>+CONCATENATE(kalkulátor!$C$5,kalkulátor!$C$6)</f>
        <v>Bedőszennyvíz</v>
      </c>
      <c r="E26" s="7" t="str">
        <f>+CONCATENATE(kalkulátor!$C$5,kalkulátor!$C$6)</f>
        <v>Bedőszennyvíz</v>
      </c>
      <c r="F26" s="7" t="str">
        <f>+CONCATENATE(kalkulátor!$C$5,kalkulátor!$C$6)</f>
        <v>Bedőszennyvíz</v>
      </c>
      <c r="G26" s="7" t="str">
        <f>+CONCATENATE(kalkulátor!$C$5,kalkulátor!$C$6)</f>
        <v>Bedőszennyvíz</v>
      </c>
      <c r="H26" s="7" t="str">
        <f>+CONCATENATE(kalkulátor!$C$5,kalkulátor!$C$6)</f>
        <v>Bedőszennyvíz</v>
      </c>
      <c r="I26" s="7" t="str">
        <f>+CONCATENATE(kalkulátor!$C$5,kalkulátor!$C$6)</f>
        <v>Bedőszennyvíz</v>
      </c>
      <c r="J26" s="7" t="str">
        <f>+CONCATENATE(kalkulátor!$C$5,kalkulátor!$C$6)</f>
        <v>Bedőszennyvíz</v>
      </c>
      <c r="K26" s="7" t="str">
        <f>+CONCATENATE(kalkulátor!$C$5,kalkulátor!$C$6)</f>
        <v>Bedőszennyvíz</v>
      </c>
      <c r="L26" s="7" t="str">
        <f>+CONCATENATE(kalkulátor!$C$5,kalkulátor!$C$6)</f>
        <v>Bedőszennyvíz</v>
      </c>
      <c r="M26" s="7" t="str">
        <f>+CONCATENATE(kalkulátor!$C$5,kalkulátor!$C$6)</f>
        <v>Bedőszennyvíz</v>
      </c>
      <c r="N26" s="7" t="str">
        <f>+CONCATENATE(kalkulátor!$C$5,kalkulátor!$C$6)</f>
        <v>Bedőszennyvíz</v>
      </c>
      <c r="O26" s="7" t="str">
        <f>+CONCATENATE(kalkulátor!$C$5,kalkulátor!$C$6)</f>
        <v>Bedőszennyvíz</v>
      </c>
      <c r="P26" s="7" t="str">
        <f>+CONCATENATE(kalkulátor!$C$5,kalkulátor!$C$6)</f>
        <v>Bedőszennyvíz</v>
      </c>
      <c r="Q26" s="7" t="str">
        <f>+CONCATENATE(kalkulátor!$C$5,kalkulátor!$C$6)</f>
        <v>Bedőszennyvíz</v>
      </c>
      <c r="R26" s="7" t="str">
        <f>+CONCATENATE(kalkulátor!$C$5,kalkulátor!$C$6)</f>
        <v>Bedőszennyvíz</v>
      </c>
      <c r="S26" s="7" t="str">
        <f>+CONCATENATE(kalkulátor!$C$5,kalkulátor!$C$6)</f>
        <v>Bedőszennyvíz</v>
      </c>
      <c r="T26" s="7" t="str">
        <f>+CONCATENATE(kalkulátor!$C$5,kalkulátor!$C$6)</f>
        <v>Bedőszennyvíz</v>
      </c>
      <c r="U26" s="7" t="str">
        <f>+CONCATENATE(kalkulátor!$C$5,kalkulátor!$C$6)</f>
        <v>Bedőszennyvíz</v>
      </c>
      <c r="V26" s="7" t="str">
        <f>+CONCATENATE(kalkulátor!$C$5,kalkulátor!$C$6)</f>
        <v>Bedőszennyvíz</v>
      </c>
      <c r="W26" s="7" t="str">
        <f>+CONCATENATE(kalkulátor!$C$5,kalkulátor!$C$6)</f>
        <v>Bedőszennyvíz</v>
      </c>
      <c r="X26" s="7" t="str">
        <f>+CONCATENATE(kalkulátor!$C$5,kalkulátor!$C$6)</f>
        <v>Bedőszennyvíz</v>
      </c>
      <c r="Y26" s="7" t="str">
        <f>+CONCATENATE(kalkulátor!$C$5,kalkulátor!$C$6)</f>
        <v>Bedőszennyvíz</v>
      </c>
      <c r="Z26" s="7" t="str">
        <f>+CONCATENATE(kalkulátor!$C$5,kalkulátor!$C$6)</f>
        <v>Bedőszennyvíz</v>
      </c>
      <c r="AA26" s="7" t="str">
        <f>+CONCATENATE(kalkulátor!$C$5,kalkulátor!$C$6)</f>
        <v>Bedőszennyvíz</v>
      </c>
      <c r="AB26" s="7" t="str">
        <f>+CONCATENATE(kalkulátor!$C$5,kalkulátor!$C$6)</f>
        <v>Bedőszennyvíz</v>
      </c>
      <c r="AC26" s="7" t="str">
        <f>+CONCATENATE(kalkulátor!$C$5,kalkulátor!$C$6)</f>
        <v>Bedőszennyvíz</v>
      </c>
      <c r="AD26" s="7" t="str">
        <f>+CONCATENATE(kalkulátor!$C$5,kalkulátor!$C$6)</f>
        <v>Bedőszennyvíz</v>
      </c>
      <c r="AE26" s="7" t="str">
        <f>+CONCATENATE(kalkulátor!$C$5,kalkulátor!$C$6)</f>
        <v>Bedőszennyvíz</v>
      </c>
      <c r="AF26" s="7" t="str">
        <f>+CONCATENATE(kalkulátor!$C$5,kalkulátor!$C$6)</f>
        <v>Bedőszennyvíz</v>
      </c>
      <c r="AG26" s="7" t="str">
        <f>+CONCATENATE(kalkulátor!$C$5,kalkulátor!$C$6)</f>
        <v>Bedőszennyvíz</v>
      </c>
      <c r="AH26" s="7" t="str">
        <f>+CONCATENATE(kalkulátor!$C$5,kalkulátor!$C$6)</f>
        <v>Bedőszennyvíz</v>
      </c>
      <c r="AI26" s="7" t="str">
        <f>+CONCATENATE(kalkulátor!$C$5,kalkulátor!$C$6)</f>
        <v>Bedőszennyvíz</v>
      </c>
      <c r="AJ26" s="7" t="str">
        <f>+CONCATENATE(kalkulátor!$C$5,kalkulátor!$C$6)</f>
        <v>Bedőszennyvíz</v>
      </c>
      <c r="AK26" s="7" t="str">
        <f>+CONCATENATE(kalkulátor!$C$5,kalkulátor!$C$6)</f>
        <v>Bedőszennyvíz</v>
      </c>
      <c r="AL26" s="7" t="str">
        <f>+CONCATENATE(kalkulátor!$C$5,kalkulátor!$C$6)</f>
        <v>Bedőszennyvíz</v>
      </c>
      <c r="AM26" s="7" t="str">
        <f>+CONCATENATE(kalkulátor!$C$5,kalkulátor!$C$6)</f>
        <v>Bedőszennyvíz</v>
      </c>
      <c r="AN26" s="7" t="str">
        <f>+CONCATENATE(kalkulátor!$C$5,kalkulátor!$C$6)</f>
        <v>Bedőszennyvíz</v>
      </c>
      <c r="AO26" s="7" t="str">
        <f>+CONCATENATE(kalkulátor!$C$5,kalkulátor!$C$6)</f>
        <v>Bedőszennyvíz</v>
      </c>
      <c r="AP26" s="7" t="str">
        <f>+CONCATENATE(kalkulátor!$C$5,kalkulátor!$C$6)</f>
        <v>Bedőszennyvíz</v>
      </c>
      <c r="AQ26" s="7"/>
    </row>
    <row r="27" spans="1:42" ht="15">
      <c r="A27" s="6" t="s">
        <v>28</v>
      </c>
      <c r="B27" s="7" t="str">
        <f aca="true" t="shared" si="40" ref="B27">+CONCATENATE(B2,B3)</f>
        <v>Ártándivóvíz és szennyvíz</v>
      </c>
      <c r="C27" s="7" t="str">
        <f aca="true" t="shared" si="41" ref="C27:AP27">+CONCATENATE(C2,C3)</f>
        <v>Ártándivóvíz</v>
      </c>
      <c r="D27" s="7" t="str">
        <f t="shared" si="41"/>
        <v>Ártándszennyvíz</v>
      </c>
      <c r="E27" s="7" t="str">
        <f t="shared" si="41"/>
        <v>Bedőivóvíz</v>
      </c>
      <c r="F27" s="7" t="str">
        <f t="shared" si="41"/>
        <v>Berekböszörményivóvíz</v>
      </c>
      <c r="G27" s="7" t="str">
        <f t="shared" si="41"/>
        <v>Biharkeresztesivóvíz és szennyvíz</v>
      </c>
      <c r="H27" s="7" t="str">
        <f t="shared" si="41"/>
        <v>Biharkeresztesivóvíz</v>
      </c>
      <c r="I27" s="7" t="str">
        <f t="shared" si="41"/>
        <v>Biharkeresztesszennyvíz</v>
      </c>
      <c r="J27" s="7" t="str">
        <f t="shared" si="41"/>
        <v>Bihartordaivóvíz</v>
      </c>
      <c r="K27" s="7" t="str">
        <f t="shared" si="41"/>
        <v>Bojtivóvíz</v>
      </c>
      <c r="L27" s="7" t="str">
        <f t="shared" si="41"/>
        <v>Ebesivóvíz és szennyvíz</v>
      </c>
      <c r="M27" s="7" t="str">
        <f t="shared" si="41"/>
        <v>Ebesivóvíz</v>
      </c>
      <c r="N27" s="7" t="str">
        <f t="shared" si="41"/>
        <v>Ebesszennyvíz</v>
      </c>
      <c r="O27" s="7" t="str">
        <f t="shared" si="41"/>
        <v>Esztárivóvíz</v>
      </c>
      <c r="P27" s="7" t="str">
        <f t="shared" si="41"/>
        <v>Hajdúbagosivóvíz</v>
      </c>
      <c r="Q27" s="7" t="str">
        <f t="shared" si="41"/>
        <v>Hajdúsámsonivóvíz és szennyvíz</v>
      </c>
      <c r="R27" s="7" t="str">
        <f t="shared" si="41"/>
        <v>Hajdúsámsonivóvíz</v>
      </c>
      <c r="S27" s="7" t="str">
        <f t="shared" si="41"/>
        <v>Hajdúsámsonszennyvíz</v>
      </c>
      <c r="T27" s="7" t="str">
        <f t="shared" si="41"/>
        <v>Hencidaivóvíz</v>
      </c>
      <c r="U27" s="7" t="str">
        <f t="shared" si="41"/>
        <v>Körösszakálivóvíz</v>
      </c>
      <c r="V27" s="7" t="str">
        <f t="shared" si="41"/>
        <v>Körösszegapáti-(Körmösdpuszta)ivóvíz</v>
      </c>
      <c r="W27" s="7" t="str">
        <f t="shared" si="41"/>
        <v>Magyarhomorogivóvíz</v>
      </c>
      <c r="X27" s="7" t="str">
        <f t="shared" si="41"/>
        <v>Mezősasivóvíz</v>
      </c>
      <c r="Y27" s="7" t="str">
        <f t="shared" si="41"/>
        <v>Mikepércsivóvíz és szennyvíz</v>
      </c>
      <c r="Z27" s="7" t="str">
        <f t="shared" si="41"/>
        <v>Mikepércsivóvíz</v>
      </c>
      <c r="AA27" s="7" t="str">
        <f t="shared" si="41"/>
        <v>Mikepércsszennyvíz</v>
      </c>
      <c r="AB27" s="7" t="str">
        <f t="shared" si="41"/>
        <v>Monostorpályiivóvíz</v>
      </c>
      <c r="AC27" s="7" t="str">
        <f t="shared" si="41"/>
        <v>Nagykerekeiivóvíz</v>
      </c>
      <c r="AD27" s="7" t="str">
        <f t="shared" si="41"/>
        <v>Nyírgelse ivóvízivóvíz</v>
      </c>
      <c r="AE27" s="7" t="str">
        <f t="shared" si="41"/>
        <v>Nyírlugosivóvíz és szennyvíz</v>
      </c>
      <c r="AF27" s="7" t="str">
        <f t="shared" si="41"/>
        <v>Nyírlugosivóvíz</v>
      </c>
      <c r="AG27" s="7" t="str">
        <f t="shared" si="41"/>
        <v>Nyírlugosszennyvíz</v>
      </c>
      <c r="AH27" s="7" t="str">
        <f t="shared" si="41"/>
        <v>Nyírmihálydiivóvíz és szennyvíz</v>
      </c>
      <c r="AI27" s="7" t="str">
        <f t="shared" si="41"/>
        <v>Nyírmihálydiivóvíz</v>
      </c>
      <c r="AJ27" s="7" t="str">
        <f t="shared" si="41"/>
        <v>Nyírmihálydiszennyvíz</v>
      </c>
      <c r="AK27" s="7" t="str">
        <f t="shared" si="41"/>
        <v>Pocsajivóvíz</v>
      </c>
      <c r="AL27" s="7" t="str">
        <f t="shared" si="41"/>
        <v>Sárándivóvíz és szennyvíz</v>
      </c>
      <c r="AM27" s="7" t="str">
        <f t="shared" si="41"/>
        <v>Sárándivóvíz</v>
      </c>
      <c r="AN27" s="7" t="str">
        <f t="shared" si="41"/>
        <v>Sárándszennyvíz</v>
      </c>
      <c r="AO27" s="7" t="str">
        <f t="shared" si="41"/>
        <v>Szentpéterszegivóvíz</v>
      </c>
      <c r="AP27" s="7" t="str">
        <f t="shared" si="41"/>
        <v>Toldivóvíz</v>
      </c>
    </row>
    <row r="28" spans="1:42" ht="15">
      <c r="A28" s="18">
        <f>SUM(B28:AP28)</f>
        <v>0</v>
      </c>
      <c r="B28" s="7">
        <f>+IF(B26=B27,B23,0)</f>
        <v>0</v>
      </c>
      <c r="C28" s="7">
        <f aca="true" t="shared" si="42" ref="C28:H28">+IF(C26=C27,C23,0)</f>
        <v>0</v>
      </c>
      <c r="D28" s="7">
        <f t="shared" si="42"/>
        <v>0</v>
      </c>
      <c r="E28" s="7">
        <f t="shared" si="42"/>
        <v>0</v>
      </c>
      <c r="F28" s="7">
        <f t="shared" si="42"/>
        <v>0</v>
      </c>
      <c r="G28" s="7">
        <f aca="true" t="shared" si="43" ref="G28">+IF(G26=G27,G23,0)</f>
        <v>0</v>
      </c>
      <c r="H28" s="7">
        <f t="shared" si="42"/>
        <v>0</v>
      </c>
      <c r="I28" s="7">
        <f aca="true" t="shared" si="44" ref="I28">+IF(I26=I27,I23,0)</f>
        <v>0</v>
      </c>
      <c r="J28" s="7">
        <f aca="true" t="shared" si="45" ref="J28">+IF(J26=J27,J23,0)</f>
        <v>0</v>
      </c>
      <c r="K28" s="7">
        <f aca="true" t="shared" si="46" ref="K28:L28">+IF(K26=K27,K23,0)</f>
        <v>0</v>
      </c>
      <c r="L28" s="7">
        <f t="shared" si="46"/>
        <v>0</v>
      </c>
      <c r="M28" s="7">
        <f aca="true" t="shared" si="47" ref="M28:P28">+IF(M26=M27,M23,0)</f>
        <v>0</v>
      </c>
      <c r="N28" s="7">
        <f t="shared" si="47"/>
        <v>0</v>
      </c>
      <c r="O28" s="7">
        <f t="shared" si="47"/>
        <v>0</v>
      </c>
      <c r="P28" s="7">
        <f t="shared" si="47"/>
        <v>0</v>
      </c>
      <c r="Q28" s="7">
        <f aca="true" t="shared" si="48" ref="Q28">+IF(Q26=Q27,Q23,0)</f>
        <v>0</v>
      </c>
      <c r="R28" s="7">
        <f aca="true" t="shared" si="49" ref="R28">+IF(R26=R27,R23,0)</f>
        <v>0</v>
      </c>
      <c r="S28" s="7">
        <f aca="true" t="shared" si="50" ref="S28">+IF(S26=S27,S23,0)</f>
        <v>0</v>
      </c>
      <c r="T28" s="7">
        <f aca="true" t="shared" si="51" ref="T28">+IF(T26=T27,T23,0)</f>
        <v>0</v>
      </c>
      <c r="U28" s="7">
        <f aca="true" t="shared" si="52" ref="U28:V28">+IF(U26=U27,U23,0)</f>
        <v>0</v>
      </c>
      <c r="V28" s="7">
        <f t="shared" si="52"/>
        <v>0</v>
      </c>
      <c r="W28" s="7">
        <f aca="true" t="shared" si="53" ref="W28">+IF(W26=W27,W23,0)</f>
        <v>0</v>
      </c>
      <c r="X28" s="7">
        <f aca="true" t="shared" si="54" ref="X28">+IF(X26=X27,X23,0)</f>
        <v>0</v>
      </c>
      <c r="Y28" s="7">
        <f aca="true" t="shared" si="55" ref="Y28">+IF(Y26=Y27,Y23,0)</f>
        <v>0</v>
      </c>
      <c r="Z28" s="7">
        <f aca="true" t="shared" si="56" ref="Z28:AJ28">+IF(Z26=Z27,Z23,0)</f>
        <v>0</v>
      </c>
      <c r="AA28" s="7">
        <f aca="true" t="shared" si="57" ref="AA28">+IF(AA26=AA27,AA23,0)</f>
        <v>0</v>
      </c>
      <c r="AB28" s="7">
        <f t="shared" si="56"/>
        <v>0</v>
      </c>
      <c r="AC28" s="7">
        <f t="shared" si="56"/>
        <v>0</v>
      </c>
      <c r="AD28" s="7">
        <f t="shared" si="56"/>
        <v>0</v>
      </c>
      <c r="AE28" s="7">
        <f t="shared" si="56"/>
        <v>0</v>
      </c>
      <c r="AF28" s="7">
        <f t="shared" si="56"/>
        <v>0</v>
      </c>
      <c r="AG28" s="7">
        <f t="shared" si="56"/>
        <v>0</v>
      </c>
      <c r="AH28" s="7">
        <f t="shared" si="56"/>
        <v>0</v>
      </c>
      <c r="AI28" s="7">
        <f t="shared" si="56"/>
        <v>0</v>
      </c>
      <c r="AJ28" s="7">
        <f t="shared" si="56"/>
        <v>0</v>
      </c>
      <c r="AK28" s="7">
        <f aca="true" t="shared" si="58" ref="AK28:AL28">+IF(AK26=AK27,AK23,0)</f>
        <v>0</v>
      </c>
      <c r="AL28" s="7">
        <f t="shared" si="58"/>
        <v>0</v>
      </c>
      <c r="AM28" s="7">
        <f aca="true" t="shared" si="59" ref="AM28:AN28">+IF(AM26=AM27,AM23,0)</f>
        <v>0</v>
      </c>
      <c r="AN28" s="7">
        <f t="shared" si="59"/>
        <v>0</v>
      </c>
      <c r="AO28" s="7">
        <f aca="true" t="shared" si="60" ref="AO28">+IF(AO26=AO27,AO23,0)</f>
        <v>0</v>
      </c>
      <c r="AP28" s="7">
        <f aca="true" t="shared" si="61" ref="AP28">+IF(AP26=AP27,AP23,0)</f>
        <v>0</v>
      </c>
    </row>
  </sheetData>
  <sheetProtection password="DAB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8"/>
  <sheetViews>
    <sheetView zoomScale="90" zoomScaleNormal="90" workbookViewId="0" topLeftCell="A1">
      <pane xSplit="1" ySplit="3" topLeftCell="B4" activePane="bottomRight" state="frozen"/>
      <selection pane="topLeft" activeCell="B26" sqref="B26:AP27"/>
      <selection pane="topRight" activeCell="B26" sqref="B26:AP27"/>
      <selection pane="bottomLeft" activeCell="B26" sqref="B26:AP27"/>
      <selection pane="bottomRight" activeCell="B26" sqref="B26:AP27"/>
    </sheetView>
  </sheetViews>
  <sheetFormatPr defaultColWidth="8.8515625" defaultRowHeight="15"/>
  <cols>
    <col min="1" max="1" width="28.00390625" style="6" customWidth="1"/>
    <col min="2" max="2" width="15.28125" style="7" bestFit="1" customWidth="1"/>
    <col min="3" max="3" width="10.57421875" style="7" customWidth="1"/>
    <col min="4" max="5" width="8.421875" style="7" bestFit="1" customWidth="1"/>
    <col min="6" max="6" width="14.8515625" style="7" bestFit="1" customWidth="1"/>
    <col min="7" max="7" width="15.28125" style="7" bestFit="1" customWidth="1"/>
    <col min="8" max="9" width="12.421875" style="7" bestFit="1" customWidth="1"/>
    <col min="10" max="11" width="14.8515625" style="7" customWidth="1"/>
    <col min="12" max="12" width="15.28125" style="7" bestFit="1" customWidth="1"/>
    <col min="13" max="16" width="12.421875" style="7" bestFit="1" customWidth="1"/>
    <col min="17" max="17" width="15.28125" style="7" bestFit="1" customWidth="1"/>
    <col min="18" max="21" width="12.421875" style="7" bestFit="1" customWidth="1"/>
    <col min="22" max="22" width="26.57421875" style="7" bestFit="1" customWidth="1"/>
    <col min="23" max="23" width="14.00390625" style="7" bestFit="1" customWidth="1"/>
    <col min="24" max="24" width="8.421875" style="7" bestFit="1" customWidth="1"/>
    <col min="25" max="25" width="15.28125" style="7" bestFit="1" customWidth="1"/>
    <col min="26" max="29" width="12.421875" style="7" bestFit="1" customWidth="1"/>
    <col min="30" max="30" width="13.00390625" style="7" bestFit="1" customWidth="1"/>
    <col min="31" max="32" width="23.00390625" style="7" bestFit="1" customWidth="1"/>
    <col min="33" max="36" width="12.00390625" style="7" customWidth="1"/>
    <col min="37" max="37" width="12.421875" style="7" bestFit="1" customWidth="1"/>
    <col min="38" max="38" width="15.28125" style="7" bestFit="1" customWidth="1"/>
    <col min="39" max="40" width="12.421875" style="7" bestFit="1" customWidth="1"/>
    <col min="41" max="41" width="12.7109375" style="7" bestFit="1" customWidth="1"/>
    <col min="42" max="42" width="12.421875" style="7" bestFit="1" customWidth="1"/>
    <col min="43" max="16384" width="8.8515625" style="6" customWidth="1"/>
  </cols>
  <sheetData>
    <row r="1" spans="2:42" ht="15">
      <c r="B1" s="17">
        <v>1</v>
      </c>
      <c r="C1" s="17"/>
      <c r="D1" s="17"/>
      <c r="E1" s="17"/>
      <c r="F1" s="17"/>
      <c r="G1" s="17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>
        <v>3</v>
      </c>
      <c r="AE1" s="17">
        <v>4</v>
      </c>
      <c r="AF1" s="17">
        <v>5</v>
      </c>
      <c r="AG1" s="17">
        <v>6</v>
      </c>
      <c r="AH1" s="17">
        <v>7</v>
      </c>
      <c r="AI1" s="17">
        <v>8</v>
      </c>
      <c r="AJ1" s="17">
        <v>9</v>
      </c>
      <c r="AK1" s="17"/>
      <c r="AL1" s="17"/>
      <c r="AM1" s="17"/>
      <c r="AN1" s="17"/>
      <c r="AO1" s="17"/>
      <c r="AP1" s="17"/>
    </row>
    <row r="2" spans="2:42" ht="15">
      <c r="B2" s="6" t="s">
        <v>52</v>
      </c>
      <c r="C2" s="6" t="s">
        <v>52</v>
      </c>
      <c r="D2" s="6" t="s">
        <v>52</v>
      </c>
      <c r="E2" s="6" t="s">
        <v>53</v>
      </c>
      <c r="F2" s="6" t="s">
        <v>54</v>
      </c>
      <c r="G2" s="6" t="s">
        <v>57</v>
      </c>
      <c r="H2" s="6" t="s">
        <v>57</v>
      </c>
      <c r="I2" s="6" t="s">
        <v>57</v>
      </c>
      <c r="J2" s="6" t="s">
        <v>55</v>
      </c>
      <c r="K2" s="6" t="s">
        <v>56</v>
      </c>
      <c r="L2" s="6" t="s">
        <v>58</v>
      </c>
      <c r="M2" s="6" t="s">
        <v>58</v>
      </c>
      <c r="N2" s="6" t="s">
        <v>58</v>
      </c>
      <c r="O2" s="6" t="s">
        <v>59</v>
      </c>
      <c r="P2" s="6" t="s">
        <v>60</v>
      </c>
      <c r="Q2" s="6" t="s">
        <v>61</v>
      </c>
      <c r="R2" s="6" t="s">
        <v>61</v>
      </c>
      <c r="S2" s="6" t="s">
        <v>61</v>
      </c>
      <c r="T2" s="6" t="s">
        <v>62</v>
      </c>
      <c r="U2" s="6" t="s">
        <v>63</v>
      </c>
      <c r="V2" s="6" t="s">
        <v>64</v>
      </c>
      <c r="W2" s="6" t="s">
        <v>65</v>
      </c>
      <c r="X2" s="6" t="s">
        <v>66</v>
      </c>
      <c r="Y2" s="6" t="s">
        <v>67</v>
      </c>
      <c r="Z2" s="6" t="s">
        <v>67</v>
      </c>
      <c r="AA2" s="6" t="s">
        <v>67</v>
      </c>
      <c r="AB2" s="6" t="s">
        <v>68</v>
      </c>
      <c r="AC2" s="6" t="s">
        <v>69</v>
      </c>
      <c r="AD2" s="6" t="s">
        <v>32</v>
      </c>
      <c r="AE2" s="6" t="s">
        <v>11</v>
      </c>
      <c r="AF2" s="6" t="s">
        <v>11</v>
      </c>
      <c r="AG2" s="6" t="s">
        <v>11</v>
      </c>
      <c r="AH2" s="6" t="s">
        <v>1</v>
      </c>
      <c r="AI2" s="6" t="s">
        <v>1</v>
      </c>
      <c r="AJ2" s="6" t="s">
        <v>1</v>
      </c>
      <c r="AK2" s="6" t="s">
        <v>70</v>
      </c>
      <c r="AL2" s="6" t="s">
        <v>71</v>
      </c>
      <c r="AM2" s="6" t="s">
        <v>71</v>
      </c>
      <c r="AN2" s="6" t="s">
        <v>71</v>
      </c>
      <c r="AO2" s="6" t="s">
        <v>72</v>
      </c>
      <c r="AP2" s="6" t="s">
        <v>73</v>
      </c>
    </row>
    <row r="3" spans="1:42" ht="15">
      <c r="A3" s="12" t="s">
        <v>51</v>
      </c>
      <c r="B3" s="7" t="s">
        <v>33</v>
      </c>
      <c r="C3" s="7" t="s">
        <v>14</v>
      </c>
      <c r="D3" s="7" t="s">
        <v>35</v>
      </c>
      <c r="E3" s="7" t="s">
        <v>14</v>
      </c>
      <c r="F3" s="7" t="s">
        <v>14</v>
      </c>
      <c r="G3" s="7" t="s">
        <v>33</v>
      </c>
      <c r="H3" s="7" t="s">
        <v>14</v>
      </c>
      <c r="I3" s="7" t="s">
        <v>35</v>
      </c>
      <c r="J3" s="7" t="s">
        <v>14</v>
      </c>
      <c r="K3" s="7" t="s">
        <v>14</v>
      </c>
      <c r="L3" s="7" t="s">
        <v>33</v>
      </c>
      <c r="M3" s="7" t="s">
        <v>14</v>
      </c>
      <c r="N3" s="7" t="s">
        <v>35</v>
      </c>
      <c r="O3" s="7" t="s">
        <v>14</v>
      </c>
      <c r="P3" s="7" t="s">
        <v>14</v>
      </c>
      <c r="Q3" s="7" t="s">
        <v>33</v>
      </c>
      <c r="R3" s="7" t="s">
        <v>14</v>
      </c>
      <c r="S3" s="7" t="s">
        <v>35</v>
      </c>
      <c r="T3" s="7" t="s">
        <v>14</v>
      </c>
      <c r="U3" s="7" t="s">
        <v>14</v>
      </c>
      <c r="V3" s="7" t="s">
        <v>14</v>
      </c>
      <c r="W3" s="7" t="s">
        <v>14</v>
      </c>
      <c r="X3" s="7" t="s">
        <v>14</v>
      </c>
      <c r="Y3" s="7" t="s">
        <v>33</v>
      </c>
      <c r="Z3" s="7" t="s">
        <v>14</v>
      </c>
      <c r="AA3" s="7" t="s">
        <v>35</v>
      </c>
      <c r="AB3" s="7" t="s">
        <v>14</v>
      </c>
      <c r="AC3" s="7" t="s">
        <v>14</v>
      </c>
      <c r="AD3" s="7" t="s">
        <v>14</v>
      </c>
      <c r="AE3" s="7" t="s">
        <v>33</v>
      </c>
      <c r="AF3" s="7" t="s">
        <v>14</v>
      </c>
      <c r="AG3" s="7" t="s">
        <v>35</v>
      </c>
      <c r="AH3" s="7" t="s">
        <v>33</v>
      </c>
      <c r="AI3" s="7" t="s">
        <v>14</v>
      </c>
      <c r="AJ3" s="7" t="s">
        <v>35</v>
      </c>
      <c r="AK3" s="7" t="s">
        <v>14</v>
      </c>
      <c r="AL3" s="7" t="s">
        <v>33</v>
      </c>
      <c r="AM3" s="7" t="s">
        <v>14</v>
      </c>
      <c r="AN3" s="7" t="s">
        <v>35</v>
      </c>
      <c r="AO3" s="7" t="s">
        <v>14</v>
      </c>
      <c r="AP3" s="7" t="s">
        <v>14</v>
      </c>
    </row>
    <row r="4" spans="1:42" ht="15">
      <c r="A4" s="6" t="s">
        <v>14</v>
      </c>
      <c r="B4" s="44">
        <v>265.5</v>
      </c>
      <c r="C4" s="44">
        <v>265.5</v>
      </c>
      <c r="E4" s="44">
        <v>265.5</v>
      </c>
      <c r="F4" s="44">
        <v>265.5</v>
      </c>
      <c r="G4" s="44">
        <v>265.5</v>
      </c>
      <c r="H4" s="44">
        <v>265.5</v>
      </c>
      <c r="J4" s="44">
        <v>265.5</v>
      </c>
      <c r="K4" s="44">
        <v>265.5</v>
      </c>
      <c r="L4" s="44">
        <v>243.9</v>
      </c>
      <c r="M4" s="44">
        <v>243.9</v>
      </c>
      <c r="O4" s="44">
        <v>265.5</v>
      </c>
      <c r="P4" s="44">
        <v>265.5</v>
      </c>
      <c r="Q4" s="44">
        <v>243.9</v>
      </c>
      <c r="R4" s="44">
        <v>243.9</v>
      </c>
      <c r="T4" s="44">
        <v>265.5</v>
      </c>
      <c r="U4" s="44">
        <v>265.5</v>
      </c>
      <c r="V4" s="44">
        <v>265.5</v>
      </c>
      <c r="W4" s="44">
        <v>241.83</v>
      </c>
      <c r="X4" s="44">
        <v>298.8</v>
      </c>
      <c r="Y4" s="44">
        <v>265.5</v>
      </c>
      <c r="Z4" s="44">
        <v>265.5</v>
      </c>
      <c r="AB4" s="44">
        <v>265.5</v>
      </c>
      <c r="AC4" s="44">
        <v>265.5</v>
      </c>
      <c r="AD4" s="8">
        <v>282.42</v>
      </c>
      <c r="AE4" s="8">
        <v>276.3</v>
      </c>
      <c r="AF4" s="8">
        <v>276.3</v>
      </c>
      <c r="AG4" s="9"/>
      <c r="AH4" s="8">
        <v>282.42</v>
      </c>
      <c r="AI4" s="8">
        <v>282.42</v>
      </c>
      <c r="AJ4" s="11"/>
      <c r="AK4" s="44">
        <v>265.5</v>
      </c>
      <c r="AL4" s="44">
        <v>265.5</v>
      </c>
      <c r="AM4" s="44">
        <v>265.5</v>
      </c>
      <c r="AO4" s="44">
        <v>265.5</v>
      </c>
      <c r="AP4" s="44">
        <v>265.5</v>
      </c>
    </row>
    <row r="5" spans="1:42" ht="15">
      <c r="A5" s="6" t="s">
        <v>35</v>
      </c>
      <c r="B5" s="8">
        <v>297.18</v>
      </c>
      <c r="C5" s="8"/>
      <c r="D5" s="46">
        <v>297.18</v>
      </c>
      <c r="E5" s="8"/>
      <c r="F5" s="8"/>
      <c r="G5" s="8">
        <v>311.94000000000005</v>
      </c>
      <c r="H5" s="8"/>
      <c r="I5" s="46">
        <v>311.94000000000005</v>
      </c>
      <c r="J5" s="8"/>
      <c r="K5" s="8"/>
      <c r="L5" s="48">
        <v>175.23</v>
      </c>
      <c r="M5" s="8"/>
      <c r="N5" s="48">
        <v>175.23</v>
      </c>
      <c r="O5" s="8"/>
      <c r="P5" s="8"/>
      <c r="Q5" s="48">
        <v>175.23</v>
      </c>
      <c r="R5" s="8"/>
      <c r="S5" s="48">
        <v>175.23</v>
      </c>
      <c r="T5" s="8"/>
      <c r="U5" s="8"/>
      <c r="V5" s="8"/>
      <c r="W5" s="8"/>
      <c r="X5" s="8"/>
      <c r="Y5" s="48">
        <v>175.23</v>
      </c>
      <c r="Z5" s="8"/>
      <c r="AA5" s="48">
        <v>175.23</v>
      </c>
      <c r="AB5" s="8"/>
      <c r="AC5" s="8"/>
      <c r="AE5" s="8">
        <v>288</v>
      </c>
      <c r="AF5" s="10"/>
      <c r="AG5" s="8">
        <v>288</v>
      </c>
      <c r="AH5" s="8">
        <v>303.65999999999997</v>
      </c>
      <c r="AI5" s="10"/>
      <c r="AJ5" s="8">
        <v>303.65999999999997</v>
      </c>
      <c r="AK5" s="8"/>
      <c r="AL5" s="48">
        <v>175.23</v>
      </c>
      <c r="AM5" s="8"/>
      <c r="AN5" s="48">
        <v>175.23</v>
      </c>
      <c r="AO5" s="8"/>
      <c r="AP5" s="8"/>
    </row>
    <row r="6" spans="1:42" s="40" customFormat="1" ht="15">
      <c r="A6" s="40" t="s">
        <v>23</v>
      </c>
      <c r="B6" s="41">
        <v>3.78</v>
      </c>
      <c r="C6" s="41"/>
      <c r="D6" s="47">
        <v>3.78</v>
      </c>
      <c r="E6" s="41"/>
      <c r="F6" s="41"/>
      <c r="G6" s="41">
        <v>3.78</v>
      </c>
      <c r="H6" s="41"/>
      <c r="I6" s="47">
        <v>3.78</v>
      </c>
      <c r="J6" s="41"/>
      <c r="K6" s="41"/>
      <c r="L6" s="48">
        <v>4.27</v>
      </c>
      <c r="M6" s="41"/>
      <c r="N6" s="48">
        <v>4.27</v>
      </c>
      <c r="O6" s="41"/>
      <c r="P6" s="41"/>
      <c r="Q6" s="48">
        <v>4.27</v>
      </c>
      <c r="R6" s="41"/>
      <c r="S6" s="48">
        <v>4.27</v>
      </c>
      <c r="T6" s="41"/>
      <c r="U6" s="41"/>
      <c r="V6" s="41"/>
      <c r="W6" s="41"/>
      <c r="X6" s="41"/>
      <c r="Y6" s="48">
        <v>4.27</v>
      </c>
      <c r="Z6" s="41"/>
      <c r="AA6" s="48">
        <v>4.27</v>
      </c>
      <c r="AB6" s="41"/>
      <c r="AC6" s="41"/>
      <c r="AD6" s="42"/>
      <c r="AE6" s="41">
        <v>4.95</v>
      </c>
      <c r="AF6" s="43"/>
      <c r="AG6" s="41">
        <v>4.95</v>
      </c>
      <c r="AH6" s="42"/>
      <c r="AI6" s="42"/>
      <c r="AJ6" s="42"/>
      <c r="AK6" s="41"/>
      <c r="AL6" s="48">
        <v>4.27</v>
      </c>
      <c r="AM6" s="41"/>
      <c r="AN6" s="48">
        <v>4.27</v>
      </c>
      <c r="AO6" s="41"/>
      <c r="AP6" s="41"/>
    </row>
    <row r="7" spans="1:42" ht="15">
      <c r="A7" s="12" t="s">
        <v>25</v>
      </c>
      <c r="B7" s="8">
        <f aca="true" t="shared" si="0" ref="B7:G7">SUM(B4:B6)</f>
        <v>566.46</v>
      </c>
      <c r="C7" s="8">
        <f t="shared" si="0"/>
        <v>265.5</v>
      </c>
      <c r="D7" s="8">
        <f t="shared" si="0"/>
        <v>300.96</v>
      </c>
      <c r="E7" s="8">
        <f aca="true" t="shared" si="1" ref="E7:F7">SUM(E4:E6)</f>
        <v>265.5</v>
      </c>
      <c r="F7" s="8">
        <f t="shared" si="1"/>
        <v>265.5</v>
      </c>
      <c r="G7" s="8">
        <f t="shared" si="0"/>
        <v>581.22</v>
      </c>
      <c r="H7" s="8">
        <f aca="true" t="shared" si="2" ref="H7:AP7">SUM(H4:H6)</f>
        <v>265.5</v>
      </c>
      <c r="I7" s="8">
        <f t="shared" si="2"/>
        <v>315.72</v>
      </c>
      <c r="J7" s="8">
        <f t="shared" si="2"/>
        <v>265.5</v>
      </c>
      <c r="K7" s="8">
        <f t="shared" si="2"/>
        <v>265.5</v>
      </c>
      <c r="L7" s="8">
        <f t="shared" si="2"/>
        <v>423.4</v>
      </c>
      <c r="M7" s="8">
        <f t="shared" si="2"/>
        <v>243.9</v>
      </c>
      <c r="N7" s="8">
        <f t="shared" si="2"/>
        <v>179.5</v>
      </c>
      <c r="O7" s="8">
        <f t="shared" si="2"/>
        <v>265.5</v>
      </c>
      <c r="P7" s="8">
        <f t="shared" si="2"/>
        <v>265.5</v>
      </c>
      <c r="Q7" s="8">
        <f t="shared" si="2"/>
        <v>423.4</v>
      </c>
      <c r="R7" s="8">
        <f t="shared" si="2"/>
        <v>243.9</v>
      </c>
      <c r="S7" s="8">
        <f t="shared" si="2"/>
        <v>179.5</v>
      </c>
      <c r="T7" s="8">
        <f t="shared" si="2"/>
        <v>265.5</v>
      </c>
      <c r="U7" s="8">
        <f t="shared" si="2"/>
        <v>265.5</v>
      </c>
      <c r="V7" s="8">
        <f t="shared" si="2"/>
        <v>265.5</v>
      </c>
      <c r="W7" s="8">
        <f t="shared" si="2"/>
        <v>241.83</v>
      </c>
      <c r="X7" s="8">
        <f t="shared" si="2"/>
        <v>298.8</v>
      </c>
      <c r="Y7" s="8">
        <f t="shared" si="2"/>
        <v>445</v>
      </c>
      <c r="Z7" s="8">
        <f t="shared" si="2"/>
        <v>265.5</v>
      </c>
      <c r="AA7" s="8">
        <f t="shared" si="2"/>
        <v>179.5</v>
      </c>
      <c r="AB7" s="8">
        <f t="shared" si="2"/>
        <v>265.5</v>
      </c>
      <c r="AC7" s="8">
        <f t="shared" si="2"/>
        <v>265.5</v>
      </c>
      <c r="AD7" s="8">
        <f t="shared" si="2"/>
        <v>282.42</v>
      </c>
      <c r="AE7" s="8">
        <f t="shared" si="2"/>
        <v>569.25</v>
      </c>
      <c r="AF7" s="8">
        <f t="shared" si="2"/>
        <v>276.3</v>
      </c>
      <c r="AG7" s="8">
        <f t="shared" si="2"/>
        <v>292.95</v>
      </c>
      <c r="AH7" s="8">
        <f t="shared" si="2"/>
        <v>586.0799999999999</v>
      </c>
      <c r="AI7" s="8">
        <f t="shared" si="2"/>
        <v>282.42</v>
      </c>
      <c r="AJ7" s="8">
        <f t="shared" si="2"/>
        <v>303.65999999999997</v>
      </c>
      <c r="AK7" s="8">
        <f t="shared" si="2"/>
        <v>265.5</v>
      </c>
      <c r="AL7" s="8">
        <f t="shared" si="2"/>
        <v>445</v>
      </c>
      <c r="AM7" s="8">
        <f t="shared" si="2"/>
        <v>265.5</v>
      </c>
      <c r="AN7" s="8">
        <f t="shared" si="2"/>
        <v>179.5</v>
      </c>
      <c r="AO7" s="8">
        <f t="shared" si="2"/>
        <v>265.5</v>
      </c>
      <c r="AP7" s="8">
        <f t="shared" si="2"/>
        <v>265.5</v>
      </c>
    </row>
    <row r="8" spans="1:42" s="12" customFormat="1" ht="15">
      <c r="A8" s="12" t="s">
        <v>27</v>
      </c>
      <c r="B8" s="19">
        <f>+B7*kalkulátor!$C$19</f>
        <v>0</v>
      </c>
      <c r="C8" s="19">
        <f>+C7*kalkulátor!$C$19</f>
        <v>0</v>
      </c>
      <c r="D8" s="19">
        <f>+D7*kalkulátor!$C$19</f>
        <v>0</v>
      </c>
      <c r="E8" s="19">
        <f>+E7*kalkulátor!$C$19</f>
        <v>0</v>
      </c>
      <c r="F8" s="19">
        <f>+F7*kalkulátor!$C$19</f>
        <v>0</v>
      </c>
      <c r="G8" s="19">
        <f>+G7*kalkulátor!$C$19</f>
        <v>0</v>
      </c>
      <c r="H8" s="19">
        <f>+H7*kalkulátor!$C$19</f>
        <v>0</v>
      </c>
      <c r="I8" s="19">
        <f>+I7*kalkulátor!$C$19</f>
        <v>0</v>
      </c>
      <c r="J8" s="19">
        <f>+J7*kalkulátor!$C$19</f>
        <v>0</v>
      </c>
      <c r="K8" s="19">
        <f>+K7*kalkulátor!$C$19</f>
        <v>0</v>
      </c>
      <c r="L8" s="19">
        <f>+L7*kalkulátor!$C$19</f>
        <v>0</v>
      </c>
      <c r="M8" s="19">
        <f>+M7*kalkulátor!$C$19</f>
        <v>0</v>
      </c>
      <c r="N8" s="19">
        <f>+N7*kalkulátor!$C$19</f>
        <v>0</v>
      </c>
      <c r="O8" s="19">
        <f>+O7*kalkulátor!$C$19</f>
        <v>0</v>
      </c>
      <c r="P8" s="19">
        <f>+P7*kalkulátor!$C$19</f>
        <v>0</v>
      </c>
      <c r="Q8" s="19">
        <f>+Q7*kalkulátor!$C$19</f>
        <v>0</v>
      </c>
      <c r="R8" s="19">
        <f>+R7*kalkulátor!$C$19</f>
        <v>0</v>
      </c>
      <c r="S8" s="19">
        <f>+S7*kalkulátor!$C$19</f>
        <v>0</v>
      </c>
      <c r="T8" s="19">
        <f>+T7*kalkulátor!$C$19</f>
        <v>0</v>
      </c>
      <c r="U8" s="19">
        <f>+U7*kalkulátor!$C$19</f>
        <v>0</v>
      </c>
      <c r="V8" s="19">
        <f>+V7*kalkulátor!$C$19</f>
        <v>0</v>
      </c>
      <c r="W8" s="19">
        <f>+W7*kalkulátor!$C$19</f>
        <v>0</v>
      </c>
      <c r="X8" s="19">
        <f>+X7*kalkulátor!$C$19</f>
        <v>0</v>
      </c>
      <c r="Y8" s="19">
        <f>+Y7*kalkulátor!$C$19</f>
        <v>0</v>
      </c>
      <c r="Z8" s="19">
        <f>+Z7*kalkulátor!$C$19</f>
        <v>0</v>
      </c>
      <c r="AA8" s="19">
        <f>+AA7*kalkulátor!$C$19</f>
        <v>0</v>
      </c>
      <c r="AB8" s="19">
        <f>+AB7*kalkulátor!$C$19</f>
        <v>0</v>
      </c>
      <c r="AC8" s="19">
        <f>+AC7*kalkulátor!$C$19</f>
        <v>0</v>
      </c>
      <c r="AD8" s="19">
        <f>+AD7*kalkulátor!$C$19</f>
        <v>0</v>
      </c>
      <c r="AE8" s="19">
        <f>+AE7*kalkulátor!$C$19</f>
        <v>0</v>
      </c>
      <c r="AF8" s="19">
        <f>+AF7*kalkulátor!$C$19</f>
        <v>0</v>
      </c>
      <c r="AG8" s="19">
        <f>+AG7*kalkulátor!$C$19</f>
        <v>0</v>
      </c>
      <c r="AH8" s="19">
        <f>+AH7*kalkulátor!$C$19</f>
        <v>0</v>
      </c>
      <c r="AI8" s="19">
        <f>+AI7*kalkulátor!$C$19</f>
        <v>0</v>
      </c>
      <c r="AJ8" s="19">
        <f>+AJ7*kalkulátor!$C$19</f>
        <v>0</v>
      </c>
      <c r="AK8" s="19">
        <f>+AK7*kalkulátor!$C$19</f>
        <v>0</v>
      </c>
      <c r="AL8" s="19">
        <f>+AL7*kalkulátor!$C$19</f>
        <v>0</v>
      </c>
      <c r="AM8" s="19">
        <f>+AM7*kalkulátor!$C$19</f>
        <v>0</v>
      </c>
      <c r="AN8" s="19">
        <f>+AN7*kalkulátor!$C$19</f>
        <v>0</v>
      </c>
      <c r="AO8" s="19">
        <f>+AO7*kalkulátor!$C$19</f>
        <v>0</v>
      </c>
      <c r="AP8" s="19">
        <f>+AP7*kalkulátor!$C$19</f>
        <v>0</v>
      </c>
    </row>
    <row r="9" spans="1:42" ht="15">
      <c r="A9" s="12" t="s">
        <v>24</v>
      </c>
      <c r="B9" s="45">
        <v>243</v>
      </c>
      <c r="C9" s="45">
        <v>243</v>
      </c>
      <c r="D9" s="9"/>
      <c r="E9" s="45">
        <v>243</v>
      </c>
      <c r="F9" s="45">
        <v>243</v>
      </c>
      <c r="G9" s="45">
        <v>243</v>
      </c>
      <c r="H9" s="45">
        <v>243</v>
      </c>
      <c r="I9" s="9"/>
      <c r="J9" s="45">
        <v>243</v>
      </c>
      <c r="K9" s="45">
        <v>243</v>
      </c>
      <c r="L9" s="45">
        <v>225</v>
      </c>
      <c r="M9" s="45">
        <v>225</v>
      </c>
      <c r="N9" s="9"/>
      <c r="O9" s="45">
        <v>243</v>
      </c>
      <c r="P9" s="45">
        <v>243</v>
      </c>
      <c r="Q9" s="45">
        <v>225</v>
      </c>
      <c r="R9" s="45">
        <v>225</v>
      </c>
      <c r="S9" s="9"/>
      <c r="T9" s="45">
        <v>243</v>
      </c>
      <c r="U9" s="45">
        <v>243</v>
      </c>
      <c r="V9" s="45">
        <v>243</v>
      </c>
      <c r="W9" s="45">
        <v>396.9</v>
      </c>
      <c r="X9" s="45">
        <v>243</v>
      </c>
      <c r="Y9" s="45">
        <v>243</v>
      </c>
      <c r="Z9" s="45">
        <v>243</v>
      </c>
      <c r="AA9" s="9"/>
      <c r="AB9" s="45">
        <v>243</v>
      </c>
      <c r="AC9" s="45">
        <v>243</v>
      </c>
      <c r="AD9" s="8">
        <v>230.76</v>
      </c>
      <c r="AE9" s="8">
        <v>180</v>
      </c>
      <c r="AF9" s="8">
        <v>180</v>
      </c>
      <c r="AG9" s="9"/>
      <c r="AH9" s="8">
        <v>230.76</v>
      </c>
      <c r="AI9" s="8">
        <v>230.76</v>
      </c>
      <c r="AJ9" s="9"/>
      <c r="AK9" s="45">
        <v>243</v>
      </c>
      <c r="AL9" s="45">
        <v>243</v>
      </c>
      <c r="AM9" s="45">
        <v>243</v>
      </c>
      <c r="AN9" s="9"/>
      <c r="AO9" s="45">
        <v>243</v>
      </c>
      <c r="AP9" s="45">
        <v>243</v>
      </c>
    </row>
    <row r="10" ht="15">
      <c r="A10" s="6" t="s">
        <v>17</v>
      </c>
    </row>
    <row r="11" ht="15">
      <c r="A11" s="6" t="s">
        <v>18</v>
      </c>
    </row>
    <row r="12" ht="15">
      <c r="A12" s="6" t="s">
        <v>19</v>
      </c>
    </row>
    <row r="13" ht="15">
      <c r="A13" s="6" t="s">
        <v>20</v>
      </c>
    </row>
    <row r="14" ht="15">
      <c r="A14" s="6" t="s">
        <v>21</v>
      </c>
    </row>
    <row r="15" spans="1:42" ht="15">
      <c r="A15" s="12" t="s">
        <v>37</v>
      </c>
      <c r="B15" s="8">
        <v>323.1</v>
      </c>
      <c r="C15" s="49"/>
      <c r="D15" s="46">
        <v>323.1</v>
      </c>
      <c r="E15" s="52"/>
      <c r="F15" s="53"/>
      <c r="G15" s="8">
        <v>305.55</v>
      </c>
      <c r="H15" s="49"/>
      <c r="I15" s="46">
        <v>305.55</v>
      </c>
      <c r="J15" s="50"/>
      <c r="K15" s="51"/>
      <c r="L15" s="8"/>
      <c r="M15" s="49"/>
      <c r="N15" s="46"/>
      <c r="O15" s="50"/>
      <c r="P15" s="51"/>
      <c r="Q15" s="48">
        <v>92.34</v>
      </c>
      <c r="R15" s="49"/>
      <c r="S15" s="48">
        <v>92.34</v>
      </c>
      <c r="T15" s="50"/>
      <c r="U15" s="9"/>
      <c r="V15" s="9"/>
      <c r="W15" s="9"/>
      <c r="X15" s="9"/>
      <c r="Y15" s="48">
        <v>92.34</v>
      </c>
      <c r="Z15" s="49"/>
      <c r="AA15" s="48">
        <v>92.34</v>
      </c>
      <c r="AB15" s="50"/>
      <c r="AC15" s="9"/>
      <c r="AD15" s="9"/>
      <c r="AE15" s="9"/>
      <c r="AF15" s="9"/>
      <c r="AG15" s="9"/>
      <c r="AH15" s="8">
        <v>184.59</v>
      </c>
      <c r="AI15" s="9"/>
      <c r="AJ15" s="8">
        <v>184.59</v>
      </c>
      <c r="AK15" s="9"/>
      <c r="AL15" s="47"/>
      <c r="AM15" s="9"/>
      <c r="AN15" s="47"/>
      <c r="AO15" s="9"/>
      <c r="AP15" s="9"/>
    </row>
    <row r="16" ht="15">
      <c r="A16" s="6" t="s">
        <v>17</v>
      </c>
    </row>
    <row r="17" ht="15">
      <c r="A17" s="6" t="s">
        <v>18</v>
      </c>
    </row>
    <row r="18" ht="15">
      <c r="A18" s="6" t="s">
        <v>19</v>
      </c>
    </row>
    <row r="19" ht="15">
      <c r="A19" s="6" t="s">
        <v>20</v>
      </c>
    </row>
    <row r="20" ht="15">
      <c r="A20" s="6" t="s">
        <v>21</v>
      </c>
    </row>
    <row r="21" spans="1:42" s="12" customFormat="1" ht="15">
      <c r="A21" s="12" t="s">
        <v>26</v>
      </c>
      <c r="B21" s="13">
        <f>(B9+B15)</f>
        <v>566.1</v>
      </c>
      <c r="C21" s="13">
        <f aca="true" t="shared" si="3" ref="C21:AP21">(C9+C15)</f>
        <v>243</v>
      </c>
      <c r="D21" s="13">
        <f t="shared" si="3"/>
        <v>323.1</v>
      </c>
      <c r="E21" s="13">
        <f t="shared" si="3"/>
        <v>243</v>
      </c>
      <c r="F21" s="13">
        <f t="shared" si="3"/>
        <v>243</v>
      </c>
      <c r="G21" s="13">
        <f t="shared" si="3"/>
        <v>548.55</v>
      </c>
      <c r="H21" s="13">
        <f t="shared" si="3"/>
        <v>243</v>
      </c>
      <c r="I21" s="13">
        <f t="shared" si="3"/>
        <v>305.55</v>
      </c>
      <c r="J21" s="13">
        <f t="shared" si="3"/>
        <v>243</v>
      </c>
      <c r="K21" s="13">
        <f t="shared" si="3"/>
        <v>243</v>
      </c>
      <c r="L21" s="13">
        <f t="shared" si="3"/>
        <v>225</v>
      </c>
      <c r="M21" s="13">
        <f t="shared" si="3"/>
        <v>225</v>
      </c>
      <c r="N21" s="13">
        <f t="shared" si="3"/>
        <v>0</v>
      </c>
      <c r="O21" s="13">
        <f t="shared" si="3"/>
        <v>243</v>
      </c>
      <c r="P21" s="13">
        <f t="shared" si="3"/>
        <v>243</v>
      </c>
      <c r="Q21" s="13">
        <f t="shared" si="3"/>
        <v>317.34000000000003</v>
      </c>
      <c r="R21" s="13">
        <f t="shared" si="3"/>
        <v>225</v>
      </c>
      <c r="S21" s="13">
        <f t="shared" si="3"/>
        <v>92.34</v>
      </c>
      <c r="T21" s="13">
        <f t="shared" si="3"/>
        <v>243</v>
      </c>
      <c r="U21" s="13">
        <f t="shared" si="3"/>
        <v>243</v>
      </c>
      <c r="V21" s="13">
        <f t="shared" si="3"/>
        <v>243</v>
      </c>
      <c r="W21" s="13">
        <f t="shared" si="3"/>
        <v>396.9</v>
      </c>
      <c r="X21" s="13">
        <f t="shared" si="3"/>
        <v>243</v>
      </c>
      <c r="Y21" s="13">
        <f t="shared" si="3"/>
        <v>335.34000000000003</v>
      </c>
      <c r="Z21" s="13">
        <f t="shared" si="3"/>
        <v>243</v>
      </c>
      <c r="AA21" s="13">
        <f t="shared" si="3"/>
        <v>92.34</v>
      </c>
      <c r="AB21" s="13">
        <f t="shared" si="3"/>
        <v>243</v>
      </c>
      <c r="AC21" s="13">
        <f t="shared" si="3"/>
        <v>243</v>
      </c>
      <c r="AD21" s="13">
        <f t="shared" si="3"/>
        <v>230.76</v>
      </c>
      <c r="AE21" s="13">
        <f t="shared" si="3"/>
        <v>180</v>
      </c>
      <c r="AF21" s="13">
        <f t="shared" si="3"/>
        <v>180</v>
      </c>
      <c r="AG21" s="13">
        <f t="shared" si="3"/>
        <v>0</v>
      </c>
      <c r="AH21" s="13">
        <f t="shared" si="3"/>
        <v>415.35</v>
      </c>
      <c r="AI21" s="13">
        <f t="shared" si="3"/>
        <v>230.76</v>
      </c>
      <c r="AJ21" s="13">
        <f t="shared" si="3"/>
        <v>184.59</v>
      </c>
      <c r="AK21" s="13">
        <f t="shared" si="3"/>
        <v>243</v>
      </c>
      <c r="AL21" s="13">
        <f t="shared" si="3"/>
        <v>243</v>
      </c>
      <c r="AM21" s="13">
        <f t="shared" si="3"/>
        <v>243</v>
      </c>
      <c r="AN21" s="13">
        <f t="shared" si="3"/>
        <v>0</v>
      </c>
      <c r="AO21" s="13">
        <f t="shared" si="3"/>
        <v>243</v>
      </c>
      <c r="AP21" s="13">
        <f t="shared" si="3"/>
        <v>243</v>
      </c>
    </row>
    <row r="22" spans="1:42" ht="15">
      <c r="A22" s="14" t="s">
        <v>49</v>
      </c>
      <c r="B22" s="7">
        <f aca="true" t="shared" si="4" ref="B22:AP22">+B8+B21</f>
        <v>566.1</v>
      </c>
      <c r="C22" s="7">
        <f t="shared" si="4"/>
        <v>243</v>
      </c>
      <c r="D22" s="7">
        <f t="shared" si="4"/>
        <v>323.1</v>
      </c>
      <c r="E22" s="7">
        <f t="shared" si="4"/>
        <v>243</v>
      </c>
      <c r="F22" s="7">
        <f t="shared" si="4"/>
        <v>243</v>
      </c>
      <c r="G22" s="7">
        <f t="shared" si="4"/>
        <v>548.55</v>
      </c>
      <c r="H22" s="7">
        <f t="shared" si="4"/>
        <v>243</v>
      </c>
      <c r="I22" s="7">
        <f t="shared" si="4"/>
        <v>305.55</v>
      </c>
      <c r="J22" s="7">
        <f t="shared" si="4"/>
        <v>243</v>
      </c>
      <c r="K22" s="7">
        <f t="shared" si="4"/>
        <v>243</v>
      </c>
      <c r="L22" s="7">
        <f t="shared" si="4"/>
        <v>225</v>
      </c>
      <c r="M22" s="7">
        <f t="shared" si="4"/>
        <v>225</v>
      </c>
      <c r="N22" s="7">
        <f t="shared" si="4"/>
        <v>0</v>
      </c>
      <c r="O22" s="7">
        <f t="shared" si="4"/>
        <v>243</v>
      </c>
      <c r="P22" s="7">
        <f t="shared" si="4"/>
        <v>243</v>
      </c>
      <c r="Q22" s="7">
        <f t="shared" si="4"/>
        <v>317.34000000000003</v>
      </c>
      <c r="R22" s="7">
        <f t="shared" si="4"/>
        <v>225</v>
      </c>
      <c r="S22" s="7">
        <f t="shared" si="4"/>
        <v>92.34</v>
      </c>
      <c r="T22" s="7">
        <f t="shared" si="4"/>
        <v>243</v>
      </c>
      <c r="U22" s="7">
        <f t="shared" si="4"/>
        <v>243</v>
      </c>
      <c r="V22" s="7">
        <f t="shared" si="4"/>
        <v>243</v>
      </c>
      <c r="W22" s="7">
        <f t="shared" si="4"/>
        <v>396.9</v>
      </c>
      <c r="X22" s="7">
        <f t="shared" si="4"/>
        <v>243</v>
      </c>
      <c r="Y22" s="7">
        <f t="shared" si="4"/>
        <v>335.34000000000003</v>
      </c>
      <c r="Z22" s="7">
        <f t="shared" si="4"/>
        <v>243</v>
      </c>
      <c r="AA22" s="7">
        <f t="shared" si="4"/>
        <v>92.34</v>
      </c>
      <c r="AB22" s="7">
        <f t="shared" si="4"/>
        <v>243</v>
      </c>
      <c r="AC22" s="7">
        <f t="shared" si="4"/>
        <v>243</v>
      </c>
      <c r="AD22" s="7">
        <f t="shared" si="4"/>
        <v>230.76</v>
      </c>
      <c r="AE22" s="7">
        <f t="shared" si="4"/>
        <v>180</v>
      </c>
      <c r="AF22" s="7">
        <f t="shared" si="4"/>
        <v>180</v>
      </c>
      <c r="AG22" s="7">
        <f t="shared" si="4"/>
        <v>0</v>
      </c>
      <c r="AH22" s="7">
        <f t="shared" si="4"/>
        <v>415.35</v>
      </c>
      <c r="AI22" s="7">
        <f t="shared" si="4"/>
        <v>230.76</v>
      </c>
      <c r="AJ22" s="7">
        <f t="shared" si="4"/>
        <v>184.59</v>
      </c>
      <c r="AK22" s="7">
        <f t="shared" si="4"/>
        <v>243</v>
      </c>
      <c r="AL22" s="7">
        <f t="shared" si="4"/>
        <v>243</v>
      </c>
      <c r="AM22" s="7">
        <f t="shared" si="4"/>
        <v>243</v>
      </c>
      <c r="AN22" s="7">
        <f t="shared" si="4"/>
        <v>0</v>
      </c>
      <c r="AO22" s="7">
        <f t="shared" si="4"/>
        <v>243</v>
      </c>
      <c r="AP22" s="7">
        <f t="shared" si="4"/>
        <v>243</v>
      </c>
    </row>
    <row r="23" spans="1:42" s="12" customFormat="1" ht="15">
      <c r="A23" s="15" t="s">
        <v>50</v>
      </c>
      <c r="B23" s="16">
        <f aca="true" t="shared" si="5" ref="B23:AP23">ROUND(B22*1.27,)</f>
        <v>719</v>
      </c>
      <c r="C23" s="16">
        <f t="shared" si="5"/>
        <v>309</v>
      </c>
      <c r="D23" s="16">
        <f t="shared" si="5"/>
        <v>410</v>
      </c>
      <c r="E23" s="16">
        <f t="shared" si="5"/>
        <v>309</v>
      </c>
      <c r="F23" s="16">
        <f t="shared" si="5"/>
        <v>309</v>
      </c>
      <c r="G23" s="16">
        <f t="shared" si="5"/>
        <v>697</v>
      </c>
      <c r="H23" s="16">
        <f t="shared" si="5"/>
        <v>309</v>
      </c>
      <c r="I23" s="16">
        <f t="shared" si="5"/>
        <v>388</v>
      </c>
      <c r="J23" s="16">
        <f t="shared" si="5"/>
        <v>309</v>
      </c>
      <c r="K23" s="16">
        <f t="shared" si="5"/>
        <v>309</v>
      </c>
      <c r="L23" s="16">
        <f t="shared" si="5"/>
        <v>286</v>
      </c>
      <c r="M23" s="16">
        <f t="shared" si="5"/>
        <v>286</v>
      </c>
      <c r="N23" s="16">
        <f t="shared" si="5"/>
        <v>0</v>
      </c>
      <c r="O23" s="16">
        <f t="shared" si="5"/>
        <v>309</v>
      </c>
      <c r="P23" s="16">
        <f t="shared" si="5"/>
        <v>309</v>
      </c>
      <c r="Q23" s="16">
        <f t="shared" si="5"/>
        <v>403</v>
      </c>
      <c r="R23" s="16">
        <f t="shared" si="5"/>
        <v>286</v>
      </c>
      <c r="S23" s="16">
        <f t="shared" si="5"/>
        <v>117</v>
      </c>
      <c r="T23" s="16">
        <f t="shared" si="5"/>
        <v>309</v>
      </c>
      <c r="U23" s="16">
        <f t="shared" si="5"/>
        <v>309</v>
      </c>
      <c r="V23" s="16">
        <f t="shared" si="5"/>
        <v>309</v>
      </c>
      <c r="W23" s="16">
        <f t="shared" si="5"/>
        <v>504</v>
      </c>
      <c r="X23" s="16">
        <f t="shared" si="5"/>
        <v>309</v>
      </c>
      <c r="Y23" s="16">
        <f t="shared" si="5"/>
        <v>426</v>
      </c>
      <c r="Z23" s="16">
        <f t="shared" si="5"/>
        <v>309</v>
      </c>
      <c r="AA23" s="16">
        <f t="shared" si="5"/>
        <v>117</v>
      </c>
      <c r="AB23" s="16">
        <f t="shared" si="5"/>
        <v>309</v>
      </c>
      <c r="AC23" s="16">
        <f t="shared" si="5"/>
        <v>309</v>
      </c>
      <c r="AD23" s="16">
        <f t="shared" si="5"/>
        <v>293</v>
      </c>
      <c r="AE23" s="16">
        <f t="shared" si="5"/>
        <v>229</v>
      </c>
      <c r="AF23" s="16">
        <f t="shared" si="5"/>
        <v>229</v>
      </c>
      <c r="AG23" s="16">
        <f t="shared" si="5"/>
        <v>0</v>
      </c>
      <c r="AH23" s="16">
        <f t="shared" si="5"/>
        <v>527</v>
      </c>
      <c r="AI23" s="16">
        <f t="shared" si="5"/>
        <v>293</v>
      </c>
      <c r="AJ23" s="16">
        <f t="shared" si="5"/>
        <v>234</v>
      </c>
      <c r="AK23" s="16">
        <f t="shared" si="5"/>
        <v>309</v>
      </c>
      <c r="AL23" s="16">
        <f t="shared" si="5"/>
        <v>309</v>
      </c>
      <c r="AM23" s="16">
        <f t="shared" si="5"/>
        <v>309</v>
      </c>
      <c r="AN23" s="16">
        <f t="shared" si="5"/>
        <v>0</v>
      </c>
      <c r="AO23" s="16">
        <f t="shared" si="5"/>
        <v>309</v>
      </c>
      <c r="AP23" s="16">
        <f t="shared" si="5"/>
        <v>309</v>
      </c>
    </row>
    <row r="24" spans="1:42" s="12" customFormat="1" ht="1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6" spans="2:43" ht="15">
      <c r="B26" s="7" t="str">
        <f>+CONCATENATE(kalkulátor!$C$12,kalkulátor!$C$13)</f>
        <v>Bedőszennyvíz</v>
      </c>
      <c r="C26" s="7" t="str">
        <f>+CONCATENATE(kalkulátor!$C$12,kalkulátor!$C$13)</f>
        <v>Bedőszennyvíz</v>
      </c>
      <c r="D26" s="7" t="str">
        <f>+CONCATENATE(kalkulátor!$C$12,kalkulátor!$C$13)</f>
        <v>Bedőszennyvíz</v>
      </c>
      <c r="E26" s="7" t="str">
        <f>+CONCATENATE(kalkulátor!$C$12,kalkulátor!$C$13)</f>
        <v>Bedőszennyvíz</v>
      </c>
      <c r="F26" s="7" t="str">
        <f>+CONCATENATE(kalkulátor!$C$12,kalkulátor!$C$13)</f>
        <v>Bedőszennyvíz</v>
      </c>
      <c r="G26" s="7" t="str">
        <f>+CONCATENATE(kalkulátor!$C$12,kalkulátor!$C$13)</f>
        <v>Bedőszennyvíz</v>
      </c>
      <c r="H26" s="7" t="str">
        <f>+CONCATENATE(kalkulátor!$C$12,kalkulátor!$C$13)</f>
        <v>Bedőszennyvíz</v>
      </c>
      <c r="I26" s="7" t="str">
        <f>+CONCATENATE(kalkulátor!$C$12,kalkulátor!$C$13)</f>
        <v>Bedőszennyvíz</v>
      </c>
      <c r="J26" s="7" t="str">
        <f>+CONCATENATE(kalkulátor!$C$12,kalkulátor!$C$13)</f>
        <v>Bedőszennyvíz</v>
      </c>
      <c r="K26" s="7" t="str">
        <f>+CONCATENATE(kalkulátor!$C$12,kalkulátor!$C$13)</f>
        <v>Bedőszennyvíz</v>
      </c>
      <c r="L26" s="7" t="str">
        <f>+CONCATENATE(kalkulátor!$C$12,kalkulátor!$C$13)</f>
        <v>Bedőszennyvíz</v>
      </c>
      <c r="M26" s="7" t="str">
        <f>+CONCATENATE(kalkulátor!$C$12,kalkulátor!$C$13)</f>
        <v>Bedőszennyvíz</v>
      </c>
      <c r="N26" s="7" t="str">
        <f>+CONCATENATE(kalkulátor!$C$12,kalkulátor!$C$13)</f>
        <v>Bedőszennyvíz</v>
      </c>
      <c r="O26" s="7" t="str">
        <f>+CONCATENATE(kalkulátor!$C$12,kalkulátor!$C$13)</f>
        <v>Bedőszennyvíz</v>
      </c>
      <c r="P26" s="7" t="str">
        <f>+CONCATENATE(kalkulátor!$C$12,kalkulátor!$C$13)</f>
        <v>Bedőszennyvíz</v>
      </c>
      <c r="Q26" s="7" t="str">
        <f>+CONCATENATE(kalkulátor!$C$12,kalkulátor!$C$13)</f>
        <v>Bedőszennyvíz</v>
      </c>
      <c r="R26" s="7" t="str">
        <f>+CONCATENATE(kalkulátor!$C$12,kalkulátor!$C$13)</f>
        <v>Bedőszennyvíz</v>
      </c>
      <c r="S26" s="7" t="str">
        <f>+CONCATENATE(kalkulátor!$C$12,kalkulátor!$C$13)</f>
        <v>Bedőszennyvíz</v>
      </c>
      <c r="T26" s="7" t="str">
        <f>+CONCATENATE(kalkulátor!$C$12,kalkulátor!$C$13)</f>
        <v>Bedőszennyvíz</v>
      </c>
      <c r="U26" s="7" t="str">
        <f>+CONCATENATE(kalkulátor!$C$12,kalkulátor!$C$13)</f>
        <v>Bedőszennyvíz</v>
      </c>
      <c r="V26" s="7" t="str">
        <f>+CONCATENATE(kalkulátor!$C$12,kalkulátor!$C$13)</f>
        <v>Bedőszennyvíz</v>
      </c>
      <c r="W26" s="7" t="str">
        <f>+CONCATENATE(kalkulátor!$C$12,kalkulátor!$C$13)</f>
        <v>Bedőszennyvíz</v>
      </c>
      <c r="X26" s="7" t="str">
        <f>+CONCATENATE(kalkulátor!$C$12,kalkulátor!$C$13)</f>
        <v>Bedőszennyvíz</v>
      </c>
      <c r="Y26" s="7" t="str">
        <f>+CONCATENATE(kalkulátor!$C$12,kalkulátor!$C$13)</f>
        <v>Bedőszennyvíz</v>
      </c>
      <c r="Z26" s="7" t="str">
        <f>+CONCATENATE(kalkulátor!$C$12,kalkulátor!$C$13)</f>
        <v>Bedőszennyvíz</v>
      </c>
      <c r="AA26" s="7" t="str">
        <f>+CONCATENATE(kalkulátor!$C$12,kalkulátor!$C$13)</f>
        <v>Bedőszennyvíz</v>
      </c>
      <c r="AB26" s="7" t="str">
        <f>+CONCATENATE(kalkulátor!$C$12,kalkulátor!$C$13)</f>
        <v>Bedőszennyvíz</v>
      </c>
      <c r="AC26" s="7" t="str">
        <f>+CONCATENATE(kalkulátor!$C$12,kalkulátor!$C$13)</f>
        <v>Bedőszennyvíz</v>
      </c>
      <c r="AD26" s="7" t="str">
        <f>+CONCATENATE(kalkulátor!$C$12,kalkulátor!$C$13)</f>
        <v>Bedőszennyvíz</v>
      </c>
      <c r="AE26" s="7" t="str">
        <f>+CONCATENATE(kalkulátor!$C$12,kalkulátor!$C$13)</f>
        <v>Bedőszennyvíz</v>
      </c>
      <c r="AF26" s="7" t="str">
        <f>+CONCATENATE(kalkulátor!$C$12,kalkulátor!$C$13)</f>
        <v>Bedőszennyvíz</v>
      </c>
      <c r="AG26" s="7" t="str">
        <f>+CONCATENATE(kalkulátor!$C$12,kalkulátor!$C$13)</f>
        <v>Bedőszennyvíz</v>
      </c>
      <c r="AH26" s="7" t="str">
        <f>+CONCATENATE(kalkulátor!$C$12,kalkulátor!$C$13)</f>
        <v>Bedőszennyvíz</v>
      </c>
      <c r="AI26" s="7" t="str">
        <f>+CONCATENATE(kalkulátor!$C$12,kalkulátor!$C$13)</f>
        <v>Bedőszennyvíz</v>
      </c>
      <c r="AJ26" s="7" t="str">
        <f>+CONCATENATE(kalkulátor!$C$12,kalkulátor!$C$13)</f>
        <v>Bedőszennyvíz</v>
      </c>
      <c r="AK26" s="7" t="str">
        <f>+CONCATENATE(kalkulátor!$C$12,kalkulátor!$C$13)</f>
        <v>Bedőszennyvíz</v>
      </c>
      <c r="AL26" s="7" t="str">
        <f>+CONCATENATE(kalkulátor!$C$12,kalkulátor!$C$13)</f>
        <v>Bedőszennyvíz</v>
      </c>
      <c r="AM26" s="7" t="str">
        <f>+CONCATENATE(kalkulátor!$C$12,kalkulátor!$C$13)</f>
        <v>Bedőszennyvíz</v>
      </c>
      <c r="AN26" s="7" t="str">
        <f>+CONCATENATE(kalkulátor!$C$12,kalkulátor!$C$13)</f>
        <v>Bedőszennyvíz</v>
      </c>
      <c r="AO26" s="7" t="str">
        <f>+CONCATENATE(kalkulátor!$C$12,kalkulátor!$C$13)</f>
        <v>Bedőszennyvíz</v>
      </c>
      <c r="AP26" s="7" t="str">
        <f>+CONCATENATE(kalkulátor!$C$12,kalkulátor!$C$13)</f>
        <v>Bedőszennyvíz</v>
      </c>
      <c r="AQ26" s="7"/>
    </row>
    <row r="27" spans="1:42" ht="15">
      <c r="A27" s="6" t="s">
        <v>28</v>
      </c>
      <c r="B27" s="7" t="str">
        <f aca="true" t="shared" si="6" ref="B27">+CONCATENATE(B2,B3)</f>
        <v>Ártándivóvíz és szennyvíz</v>
      </c>
      <c r="C27" s="7" t="str">
        <f aca="true" t="shared" si="7" ref="C27:AP27">+CONCATENATE(C2,C3)</f>
        <v>Ártándivóvíz</v>
      </c>
      <c r="D27" s="7" t="str">
        <f t="shared" si="7"/>
        <v>Ártándszennyvíz</v>
      </c>
      <c r="E27" s="7" t="str">
        <f t="shared" si="7"/>
        <v>Bedőivóvíz</v>
      </c>
      <c r="F27" s="7" t="str">
        <f t="shared" si="7"/>
        <v>Berekböszörményivóvíz</v>
      </c>
      <c r="G27" s="7" t="str">
        <f t="shared" si="7"/>
        <v>Biharkeresztesivóvíz és szennyvíz</v>
      </c>
      <c r="H27" s="7" t="str">
        <f t="shared" si="7"/>
        <v>Biharkeresztesivóvíz</v>
      </c>
      <c r="I27" s="7" t="str">
        <f t="shared" si="7"/>
        <v>Biharkeresztesszennyvíz</v>
      </c>
      <c r="J27" s="7" t="str">
        <f t="shared" si="7"/>
        <v>Bihartordaivóvíz</v>
      </c>
      <c r="K27" s="7" t="str">
        <f t="shared" si="7"/>
        <v>Bojtivóvíz</v>
      </c>
      <c r="L27" s="7" t="str">
        <f t="shared" si="7"/>
        <v>Ebesivóvíz és szennyvíz</v>
      </c>
      <c r="M27" s="7" t="str">
        <f t="shared" si="7"/>
        <v>Ebesivóvíz</v>
      </c>
      <c r="N27" s="7" t="str">
        <f t="shared" si="7"/>
        <v>Ebesszennyvíz</v>
      </c>
      <c r="O27" s="7" t="str">
        <f t="shared" si="7"/>
        <v>Esztárivóvíz</v>
      </c>
      <c r="P27" s="7" t="str">
        <f t="shared" si="7"/>
        <v>Hajdúbagosivóvíz</v>
      </c>
      <c r="Q27" s="7" t="str">
        <f t="shared" si="7"/>
        <v>Hajdúsámsonivóvíz és szennyvíz</v>
      </c>
      <c r="R27" s="7" t="str">
        <f t="shared" si="7"/>
        <v>Hajdúsámsonivóvíz</v>
      </c>
      <c r="S27" s="7" t="str">
        <f t="shared" si="7"/>
        <v>Hajdúsámsonszennyvíz</v>
      </c>
      <c r="T27" s="7" t="str">
        <f t="shared" si="7"/>
        <v>Hencidaivóvíz</v>
      </c>
      <c r="U27" s="7" t="str">
        <f t="shared" si="7"/>
        <v>Körösszakálivóvíz</v>
      </c>
      <c r="V27" s="7" t="str">
        <f t="shared" si="7"/>
        <v>Körösszegapáti-(Körmösdpuszta)ivóvíz</v>
      </c>
      <c r="W27" s="7" t="str">
        <f t="shared" si="7"/>
        <v>Magyarhomorogivóvíz</v>
      </c>
      <c r="X27" s="7" t="str">
        <f t="shared" si="7"/>
        <v>Mezősasivóvíz</v>
      </c>
      <c r="Y27" s="7" t="str">
        <f t="shared" si="7"/>
        <v>Mikepércsivóvíz és szennyvíz</v>
      </c>
      <c r="Z27" s="7" t="str">
        <f t="shared" si="7"/>
        <v>Mikepércsivóvíz</v>
      </c>
      <c r="AA27" s="7" t="str">
        <f t="shared" si="7"/>
        <v>Mikepércsszennyvíz</v>
      </c>
      <c r="AB27" s="7" t="str">
        <f t="shared" si="7"/>
        <v>Monostorpályiivóvíz</v>
      </c>
      <c r="AC27" s="7" t="str">
        <f t="shared" si="7"/>
        <v>Nagykerekeiivóvíz</v>
      </c>
      <c r="AD27" s="7" t="str">
        <f t="shared" si="7"/>
        <v>Nyírgelse ivóvízivóvíz</v>
      </c>
      <c r="AE27" s="7" t="str">
        <f t="shared" si="7"/>
        <v>Nyírlugosivóvíz és szennyvíz</v>
      </c>
      <c r="AF27" s="7" t="str">
        <f t="shared" si="7"/>
        <v>Nyírlugosivóvíz</v>
      </c>
      <c r="AG27" s="7" t="str">
        <f t="shared" si="7"/>
        <v>Nyírlugosszennyvíz</v>
      </c>
      <c r="AH27" s="7" t="str">
        <f t="shared" si="7"/>
        <v>Nyírmihálydiivóvíz és szennyvíz</v>
      </c>
      <c r="AI27" s="7" t="str">
        <f t="shared" si="7"/>
        <v>Nyírmihálydiivóvíz</v>
      </c>
      <c r="AJ27" s="7" t="str">
        <f t="shared" si="7"/>
        <v>Nyírmihálydiszennyvíz</v>
      </c>
      <c r="AK27" s="7" t="str">
        <f t="shared" si="7"/>
        <v>Pocsajivóvíz</v>
      </c>
      <c r="AL27" s="7" t="str">
        <f t="shared" si="7"/>
        <v>Sárándivóvíz és szennyvíz</v>
      </c>
      <c r="AM27" s="7" t="str">
        <f t="shared" si="7"/>
        <v>Sárándivóvíz</v>
      </c>
      <c r="AN27" s="7" t="str">
        <f t="shared" si="7"/>
        <v>Sárándszennyvíz</v>
      </c>
      <c r="AO27" s="7" t="str">
        <f t="shared" si="7"/>
        <v>Szentpéterszegivóvíz</v>
      </c>
      <c r="AP27" s="7" t="str">
        <f t="shared" si="7"/>
        <v>Toldivóvíz</v>
      </c>
    </row>
    <row r="28" spans="1:42" ht="15">
      <c r="A28" s="18">
        <f>SUM(B28:AP28)</f>
        <v>0</v>
      </c>
      <c r="B28" s="7">
        <f>+IF(B26=B27,B23,0)</f>
        <v>0</v>
      </c>
      <c r="C28" s="7">
        <f aca="true" t="shared" si="8" ref="C28:AP28">+IF(C26=C27,C23,0)</f>
        <v>0</v>
      </c>
      <c r="D28" s="7">
        <f t="shared" si="8"/>
        <v>0</v>
      </c>
      <c r="E28" s="7">
        <f t="shared" si="8"/>
        <v>0</v>
      </c>
      <c r="F28" s="7">
        <f t="shared" si="8"/>
        <v>0</v>
      </c>
      <c r="G28" s="7">
        <f t="shared" si="8"/>
        <v>0</v>
      </c>
      <c r="H28" s="7">
        <f t="shared" si="8"/>
        <v>0</v>
      </c>
      <c r="I28" s="7">
        <f t="shared" si="8"/>
        <v>0</v>
      </c>
      <c r="J28" s="7">
        <f t="shared" si="8"/>
        <v>0</v>
      </c>
      <c r="K28" s="7">
        <f t="shared" si="8"/>
        <v>0</v>
      </c>
      <c r="L28" s="7">
        <f t="shared" si="8"/>
        <v>0</v>
      </c>
      <c r="M28" s="7">
        <f t="shared" si="8"/>
        <v>0</v>
      </c>
      <c r="N28" s="7">
        <f t="shared" si="8"/>
        <v>0</v>
      </c>
      <c r="O28" s="7">
        <f t="shared" si="8"/>
        <v>0</v>
      </c>
      <c r="P28" s="7">
        <f t="shared" si="8"/>
        <v>0</v>
      </c>
      <c r="Q28" s="7">
        <f t="shared" si="8"/>
        <v>0</v>
      </c>
      <c r="R28" s="7">
        <f t="shared" si="8"/>
        <v>0</v>
      </c>
      <c r="S28" s="7">
        <f t="shared" si="8"/>
        <v>0</v>
      </c>
      <c r="T28" s="7">
        <f t="shared" si="8"/>
        <v>0</v>
      </c>
      <c r="U28" s="7">
        <f t="shared" si="8"/>
        <v>0</v>
      </c>
      <c r="V28" s="7">
        <f t="shared" si="8"/>
        <v>0</v>
      </c>
      <c r="W28" s="7">
        <f t="shared" si="8"/>
        <v>0</v>
      </c>
      <c r="X28" s="7">
        <f t="shared" si="8"/>
        <v>0</v>
      </c>
      <c r="Y28" s="7">
        <f t="shared" si="8"/>
        <v>0</v>
      </c>
      <c r="Z28" s="7">
        <f t="shared" si="8"/>
        <v>0</v>
      </c>
      <c r="AA28" s="7">
        <f t="shared" si="8"/>
        <v>0</v>
      </c>
      <c r="AB28" s="7">
        <f t="shared" si="8"/>
        <v>0</v>
      </c>
      <c r="AC28" s="7">
        <f t="shared" si="8"/>
        <v>0</v>
      </c>
      <c r="AD28" s="7">
        <f t="shared" si="8"/>
        <v>0</v>
      </c>
      <c r="AE28" s="7">
        <f t="shared" si="8"/>
        <v>0</v>
      </c>
      <c r="AF28" s="7">
        <f t="shared" si="8"/>
        <v>0</v>
      </c>
      <c r="AG28" s="7">
        <f t="shared" si="8"/>
        <v>0</v>
      </c>
      <c r="AH28" s="7">
        <f t="shared" si="8"/>
        <v>0</v>
      </c>
      <c r="AI28" s="7">
        <f t="shared" si="8"/>
        <v>0</v>
      </c>
      <c r="AJ28" s="7">
        <f t="shared" si="8"/>
        <v>0</v>
      </c>
      <c r="AK28" s="7">
        <f t="shared" si="8"/>
        <v>0</v>
      </c>
      <c r="AL28" s="7">
        <f t="shared" si="8"/>
        <v>0</v>
      </c>
      <c r="AM28" s="7">
        <f t="shared" si="8"/>
        <v>0</v>
      </c>
      <c r="AN28" s="7">
        <f t="shared" si="8"/>
        <v>0</v>
      </c>
      <c r="AO28" s="7">
        <f t="shared" si="8"/>
        <v>0</v>
      </c>
      <c r="AP28" s="7">
        <f t="shared" si="8"/>
        <v>0</v>
      </c>
    </row>
  </sheetData>
  <sheetProtection password="DAB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bihari.marianna</cp:lastModifiedBy>
  <cp:lastPrinted>2013-06-07T09:58:24Z</cp:lastPrinted>
  <dcterms:created xsi:type="dcterms:W3CDTF">2013-06-05T13:26:08Z</dcterms:created>
  <dcterms:modified xsi:type="dcterms:W3CDTF">2016-01-07T11:02:25Z</dcterms:modified>
  <cp:category/>
  <cp:version/>
  <cp:contentType/>
  <cp:contentStatus/>
</cp:coreProperties>
</file>