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300" windowHeight="7950" activeTab="0"/>
  </bookViews>
  <sheets>
    <sheet name="kalkulátor" sheetId="1" r:id="rId1"/>
    <sheet name="mellékszám" sheetId="2" state="hidden" r:id="rId2"/>
    <sheet name="mellékszámít" sheetId="3" state="hidden" r:id="rId3"/>
  </sheets>
  <definedNames>
    <definedName name="_xlnm.Print_Titles" localSheetId="1">'mellékszám'!$A:$A</definedName>
    <definedName name="_xlnm.Print_Titles" localSheetId="2">'mellékszámít'!$A:$A</definedName>
    <definedName name="_xlnm.Print_Area" localSheetId="0">'kalkulátor'!$A$1:$E$21</definedName>
  </definedNames>
  <calcPr fullCalcOnLoad="1"/>
</workbook>
</file>

<file path=xl/sharedStrings.xml><?xml version="1.0" encoding="utf-8"?>
<sst xmlns="http://schemas.openxmlformats.org/spreadsheetml/2006/main" count="435" uniqueCount="87">
  <si>
    <t>Mérőállás jelenleg:</t>
  </si>
  <si>
    <t>Nyírmihálydi</t>
  </si>
  <si>
    <t>Település:</t>
  </si>
  <si>
    <t>1.</t>
  </si>
  <si>
    <t>2.</t>
  </si>
  <si>
    <t>3.</t>
  </si>
  <si>
    <t>4.</t>
  </si>
  <si>
    <t>5.</t>
  </si>
  <si>
    <t>6.</t>
  </si>
  <si>
    <t>7.</t>
  </si>
  <si>
    <t>8.</t>
  </si>
  <si>
    <t>Nyírlugos</t>
  </si>
  <si>
    <t>Lakossági díjkalkulátor mérőóra-állás megadásával</t>
  </si>
  <si>
    <t>Lakossági díjkalkulátor fogyasztás megadásával</t>
  </si>
  <si>
    <t>ivóvíz</t>
  </si>
  <si>
    <t>nem volt</t>
  </si>
  <si>
    <t>9.</t>
  </si>
  <si>
    <t>13-20</t>
  </si>
  <si>
    <t>25-32</t>
  </si>
  <si>
    <t>40-65</t>
  </si>
  <si>
    <t>80-125</t>
  </si>
  <si>
    <t>150-</t>
  </si>
  <si>
    <t>Szolgáltatások:</t>
  </si>
  <si>
    <t>vízterhelési díj</t>
  </si>
  <si>
    <t>víz alapdíj</t>
  </si>
  <si>
    <t>Fogyasztástól függő díj</t>
  </si>
  <si>
    <t>Alapdíj összesen</t>
  </si>
  <si>
    <t>Fogyasztástól függő díj összesen</t>
  </si>
  <si>
    <t>Számla végösszege</t>
  </si>
  <si>
    <t>Oszlop1</t>
  </si>
  <si>
    <t>I.</t>
  </si>
  <si>
    <t>II.</t>
  </si>
  <si>
    <t>Nyírgelse ivóvíz</t>
  </si>
  <si>
    <t>ivóvíz és szennyvíz</t>
  </si>
  <si>
    <t>Ártánd szennyvíz</t>
  </si>
  <si>
    <t>szennyvíz</t>
  </si>
  <si>
    <t>Biharkeresztes szennyvíz</t>
  </si>
  <si>
    <t>szennyvíz alapdíj</t>
  </si>
  <si>
    <t>Válasszon szolgáltatást!</t>
  </si>
  <si>
    <t>Mérőóra csere:</t>
  </si>
  <si>
    <t>Kitöltendő mezők</t>
  </si>
  <si>
    <t xml:space="preserve">Mérőállás az előző:   </t>
  </si>
  <si>
    <t>Fizetendő számlaösszeg:</t>
  </si>
  <si>
    <t>Ft</t>
  </si>
  <si>
    <r>
      <t>m</t>
    </r>
    <r>
      <rPr>
        <vertAlign val="superscript"/>
        <sz val="11"/>
        <color indexed="8"/>
        <rFont val="Calibri"/>
        <family val="2"/>
      </rPr>
      <t>3</t>
    </r>
  </si>
  <si>
    <t>Válassza ki a felhasználási helynek megfelelő település nevét!</t>
  </si>
  <si>
    <t>Elszámolandó mennyiség:</t>
  </si>
  <si>
    <t>A kiválasztás: A kék cellákba belekattintva megjelenik a jobb oldali nyíl, a legördülő menü.</t>
  </si>
  <si>
    <t>Amennyiben az elmúlt időszak fogyasztási mennyiségét ismeri, kérjük, az I. kalkulátort használja,
ha ismeri a korábbi és a jelenlegi mérőállást, akkor a II. kalkulátort használja!</t>
  </si>
  <si>
    <t>Számla összege nettó</t>
  </si>
  <si>
    <t>Számla összege bruttó</t>
  </si>
  <si>
    <t>díj 2015.</t>
  </si>
  <si>
    <t>Ártánd</t>
  </si>
  <si>
    <t>Bedő</t>
  </si>
  <si>
    <t>Berekböszörmény</t>
  </si>
  <si>
    <t>Bihartorda</t>
  </si>
  <si>
    <t>Bojt</t>
  </si>
  <si>
    <t>Biharkeresztes</t>
  </si>
  <si>
    <t>Ebes</t>
  </si>
  <si>
    <t>Esztár</t>
  </si>
  <si>
    <t>Hajdúbagos</t>
  </si>
  <si>
    <t>Hajdúsámson</t>
  </si>
  <si>
    <t>Hencida</t>
  </si>
  <si>
    <t>Körösszakál</t>
  </si>
  <si>
    <t>Körösszegapáti-(Körmösdpuszta)</t>
  </si>
  <si>
    <t>Magyarhomorog</t>
  </si>
  <si>
    <t>Mezősas</t>
  </si>
  <si>
    <t>Mikepércs</t>
  </si>
  <si>
    <t>Monostorpályi</t>
  </si>
  <si>
    <t>Nagykerekei</t>
  </si>
  <si>
    <t>Pocsaj</t>
  </si>
  <si>
    <t>Sáránd</t>
  </si>
  <si>
    <t>Szentpéterszeg</t>
  </si>
  <si>
    <t>Told</t>
  </si>
  <si>
    <t>Derecske</t>
  </si>
  <si>
    <t>,</t>
  </si>
  <si>
    <t>Hajdúszovát</t>
  </si>
  <si>
    <t>Hosszúpályi</t>
  </si>
  <si>
    <t>Hosszúpályi-Sóstó</t>
  </si>
  <si>
    <t>Kismarja</t>
  </si>
  <si>
    <t>Kokad</t>
  </si>
  <si>
    <t>Konyár</t>
  </si>
  <si>
    <t>Létavértes</t>
  </si>
  <si>
    <t>Létavértes-Cserekert</t>
  </si>
  <si>
    <t>Tépe</t>
  </si>
  <si>
    <t xml:space="preserve">Debreceni Vízmű Zrt.     Ivóvíz és szennyvíz szolgáltatásért fizetendő előzetes díjkalkulátor
                                                                                           2017. év </t>
  </si>
  <si>
    <t>A 2017. január 1-jétől érvényes, 27%-os áfával kalkulált bruttó összeg, tájékoztató adat.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</si>
</sst>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.5"/>
      <color indexed="8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sz val="10"/>
      <color theme="9" tint="-0.4999699890613556"/>
      <name val="Calibri"/>
      <family val="2"/>
    </font>
    <font>
      <b/>
      <sz val="10"/>
      <color theme="9" tint="-0.4999699890613556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sz val="11.5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3" fillId="12" borderId="10" xfId="0" applyFont="1" applyFill="1" applyBorder="1" applyAlignment="1" applyProtection="1">
      <alignment/>
      <protection locked="0"/>
    </xf>
    <xf numFmtId="0" fontId="3" fillId="12" borderId="15" xfId="0" applyFont="1" applyFill="1" applyBorder="1" applyAlignment="1" applyProtection="1">
      <alignment/>
      <protection locked="0"/>
    </xf>
    <xf numFmtId="0" fontId="3" fillId="12" borderId="16" xfId="0" applyFont="1" applyFill="1" applyBorder="1" applyAlignment="1" applyProtection="1">
      <alignment/>
      <protection locked="0"/>
    </xf>
    <xf numFmtId="0" fontId="3" fillId="12" borderId="13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12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12" xfId="0" applyFont="1" applyBorder="1" applyAlignment="1" applyProtection="1">
      <alignment/>
      <protection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12" xfId="0" applyNumberFormat="1" applyFont="1" applyFill="1" applyBorder="1" applyAlignment="1">
      <alignment/>
    </xf>
    <xf numFmtId="4" fontId="52" fillId="12" borderId="0" xfId="0" applyNumberFormat="1" applyFont="1" applyFill="1" applyAlignment="1">
      <alignment/>
    </xf>
    <xf numFmtId="4" fontId="52" fillId="12" borderId="0" xfId="0" applyNumberFormat="1" applyFont="1" applyFill="1" applyBorder="1" applyAlignment="1">
      <alignment/>
    </xf>
    <xf numFmtId="4" fontId="52" fillId="0" borderId="10" xfId="0" applyNumberFormat="1" applyFont="1" applyBorder="1" applyAlignment="1">
      <alignment/>
    </xf>
    <xf numFmtId="4" fontId="52" fillId="0" borderId="10" xfId="0" applyNumberFormat="1" applyFont="1" applyFill="1" applyBorder="1" applyAlignment="1">
      <alignment/>
    </xf>
    <xf numFmtId="4" fontId="52" fillId="12" borderId="10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4" fontId="52" fillId="0" borderId="19" xfId="0" applyNumberFormat="1" applyFont="1" applyBorder="1" applyAlignment="1">
      <alignment/>
    </xf>
    <xf numFmtId="4" fontId="53" fillId="12" borderId="0" xfId="0" applyNumberFormat="1" applyFont="1" applyFill="1" applyAlignment="1">
      <alignment/>
    </xf>
    <xf numFmtId="4" fontId="53" fillId="12" borderId="10" xfId="0" applyNumberFormat="1" applyFont="1" applyFill="1" applyBorder="1" applyAlignment="1">
      <alignment/>
    </xf>
    <xf numFmtId="4" fontId="53" fillId="0" borderId="10" xfId="0" applyNumberFormat="1" applyFont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3" fillId="12" borderId="0" xfId="0" applyNumberFormat="1" applyFont="1" applyFill="1" applyBorder="1" applyAlignment="1">
      <alignment/>
    </xf>
    <xf numFmtId="4" fontId="53" fillId="0" borderId="0" xfId="0" applyNumberFormat="1" applyFont="1" applyAlignment="1">
      <alignment/>
    </xf>
    <xf numFmtId="4" fontId="54" fillId="0" borderId="0" xfId="0" applyNumberFormat="1" applyFont="1" applyBorder="1" applyAlignment="1">
      <alignment/>
    </xf>
    <xf numFmtId="4" fontId="54" fillId="0" borderId="0" xfId="0" applyNumberFormat="1" applyFont="1" applyAlignment="1">
      <alignment/>
    </xf>
    <xf numFmtId="4" fontId="53" fillId="0" borderId="0" xfId="0" applyNumberFormat="1" applyFont="1" applyBorder="1" applyAlignment="1">
      <alignment/>
    </xf>
    <xf numFmtId="4" fontId="52" fillId="0" borderId="0" xfId="0" applyNumberFormat="1" applyFont="1" applyFill="1" applyAlignment="1">
      <alignment/>
    </xf>
    <xf numFmtId="4" fontId="55" fillId="12" borderId="10" xfId="0" applyNumberFormat="1" applyFont="1" applyFill="1" applyBorder="1" applyAlignment="1">
      <alignment/>
    </xf>
    <xf numFmtId="4" fontId="55" fillId="0" borderId="10" xfId="0" applyNumberFormat="1" applyFont="1" applyBorder="1" applyAlignment="1">
      <alignment/>
    </xf>
    <xf numFmtId="4" fontId="56" fillId="0" borderId="10" xfId="0" applyNumberFormat="1" applyFont="1" applyFill="1" applyBorder="1" applyAlignment="1">
      <alignment/>
    </xf>
    <xf numFmtId="4" fontId="56" fillId="0" borderId="0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" fontId="55" fillId="0" borderId="0" xfId="0" applyNumberFormat="1" applyFont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5" fillId="12" borderId="0" xfId="0" applyNumberFormat="1" applyFont="1" applyFill="1" applyAlignment="1">
      <alignment/>
    </xf>
    <xf numFmtId="4" fontId="55" fillId="12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6" fillId="0" borderId="0" xfId="0" applyFont="1" applyAlignment="1">
      <alignment/>
    </xf>
    <xf numFmtId="4" fontId="59" fillId="12" borderId="0" xfId="0" applyNumberFormat="1" applyFont="1" applyFill="1" applyAlignment="1">
      <alignment/>
    </xf>
    <xf numFmtId="4" fontId="59" fillId="0" borderId="10" xfId="0" applyNumberFormat="1" applyFont="1" applyBorder="1" applyAlignment="1">
      <alignment/>
    </xf>
    <xf numFmtId="4" fontId="59" fillId="12" borderId="10" xfId="0" applyNumberFormat="1" applyFont="1" applyFill="1" applyBorder="1" applyAlignment="1">
      <alignment/>
    </xf>
    <xf numFmtId="4" fontId="59" fillId="0" borderId="10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/>
    </xf>
    <xf numFmtId="4" fontId="59" fillId="12" borderId="0" xfId="0" applyNumberFormat="1" applyFont="1" applyFill="1" applyBorder="1" applyAlignment="1">
      <alignment/>
    </xf>
    <xf numFmtId="4" fontId="59" fillId="0" borderId="0" xfId="0" applyNumberFormat="1" applyFont="1" applyAlignment="1">
      <alignment/>
    </xf>
    <xf numFmtId="4" fontId="59" fillId="0" borderId="17" xfId="0" applyNumberFormat="1" applyFont="1" applyBorder="1" applyAlignment="1">
      <alignment/>
    </xf>
    <xf numFmtId="4" fontId="60" fillId="0" borderId="0" xfId="0" applyNumberFormat="1" applyFont="1" applyBorder="1" applyAlignment="1">
      <alignment/>
    </xf>
    <xf numFmtId="4" fontId="60" fillId="0" borderId="0" xfId="0" applyNumberFormat="1" applyFont="1" applyAlignment="1">
      <alignment/>
    </xf>
    <xf numFmtId="4" fontId="59" fillId="0" borderId="0" xfId="0" applyNumberFormat="1" applyFont="1" applyBorder="1" applyAlignment="1">
      <alignment/>
    </xf>
    <xf numFmtId="0" fontId="10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font>
        <color rgb="FFC00000"/>
      </font>
    </dxf>
    <dxf>
      <fill>
        <patternFill>
          <bgColor theme="8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E21" sqref="E21"/>
    </sheetView>
  </sheetViews>
  <sheetFormatPr defaultColWidth="8.8515625" defaultRowHeight="15"/>
  <cols>
    <col min="1" max="1" width="3.28125" style="1" customWidth="1"/>
    <col min="2" max="2" width="25.140625" style="1" customWidth="1"/>
    <col min="3" max="3" width="23.7109375" style="3" customWidth="1"/>
    <col min="4" max="4" width="6.7109375" style="4" customWidth="1"/>
    <col min="5" max="5" width="87.28125" style="34" customWidth="1"/>
    <col min="6" max="6" width="32.7109375" style="1" customWidth="1"/>
    <col min="7" max="7" width="31.8515625" style="75" bestFit="1" customWidth="1"/>
    <col min="8" max="8" width="22.421875" style="75" customWidth="1"/>
    <col min="9" max="16384" width="8.8515625" style="1" customWidth="1"/>
  </cols>
  <sheetData>
    <row r="1" spans="1:12" ht="30" customHeight="1">
      <c r="A1" s="91" t="s">
        <v>85</v>
      </c>
      <c r="B1" s="92"/>
      <c r="C1" s="92"/>
      <c r="D1" s="92"/>
      <c r="E1" s="92"/>
      <c r="F1" s="38"/>
      <c r="G1" s="74" t="s">
        <v>29</v>
      </c>
      <c r="H1" s="75" t="s">
        <v>33</v>
      </c>
      <c r="I1" s="38"/>
      <c r="J1" s="38"/>
      <c r="K1" s="38"/>
      <c r="L1" s="38"/>
    </row>
    <row r="2" spans="1:12" ht="48.75" customHeight="1">
      <c r="A2" s="88" t="s">
        <v>48</v>
      </c>
      <c r="B2" s="89"/>
      <c r="C2" s="89"/>
      <c r="D2" s="89"/>
      <c r="E2" s="90"/>
      <c r="F2" s="38"/>
      <c r="G2" s="75" t="s">
        <v>34</v>
      </c>
      <c r="H2" s="75" t="s">
        <v>14</v>
      </c>
      <c r="I2" s="38"/>
      <c r="J2" s="38"/>
      <c r="K2" s="38"/>
      <c r="L2" s="38"/>
    </row>
    <row r="3" spans="3:12" ht="13.5" customHeight="1">
      <c r="C3" s="37" t="s">
        <v>40</v>
      </c>
      <c r="E3" s="34" t="s">
        <v>47</v>
      </c>
      <c r="F3" s="38"/>
      <c r="G3" s="75" t="s">
        <v>36</v>
      </c>
      <c r="H3" s="75" t="s">
        <v>35</v>
      </c>
      <c r="I3" s="38"/>
      <c r="J3" s="38"/>
      <c r="K3" s="38"/>
      <c r="L3" s="38"/>
    </row>
    <row r="4" spans="1:12" ht="15" customHeight="1">
      <c r="A4" s="2" t="s">
        <v>30</v>
      </c>
      <c r="B4" s="2" t="s">
        <v>13</v>
      </c>
      <c r="D4" s="31"/>
      <c r="F4" s="38"/>
      <c r="G4" s="75" t="s">
        <v>32</v>
      </c>
      <c r="I4" s="38"/>
      <c r="J4" s="38"/>
      <c r="K4" s="38"/>
      <c r="L4" s="38"/>
    </row>
    <row r="5" spans="1:12" ht="15" customHeight="1">
      <c r="A5" s="23" t="s">
        <v>3</v>
      </c>
      <c r="B5" s="24" t="s">
        <v>2</v>
      </c>
      <c r="C5" s="27" t="s">
        <v>84</v>
      </c>
      <c r="D5" s="31"/>
      <c r="E5" s="34" t="s">
        <v>45</v>
      </c>
      <c r="F5" s="38"/>
      <c r="G5" s="75" t="s">
        <v>11</v>
      </c>
      <c r="I5" s="38"/>
      <c r="J5" s="38"/>
      <c r="K5" s="38"/>
      <c r="L5" s="38"/>
    </row>
    <row r="6" spans="1:12" ht="15" customHeight="1" thickBot="1">
      <c r="A6" s="23" t="s">
        <v>4</v>
      </c>
      <c r="B6" s="24" t="s">
        <v>22</v>
      </c>
      <c r="C6" s="27" t="s">
        <v>14</v>
      </c>
      <c r="D6" s="31"/>
      <c r="E6" s="34" t="s">
        <v>38</v>
      </c>
      <c r="F6" s="38"/>
      <c r="G6" s="75" t="s">
        <v>1</v>
      </c>
      <c r="I6" s="38"/>
      <c r="J6" s="38"/>
      <c r="K6" s="38"/>
      <c r="L6" s="38"/>
    </row>
    <row r="7" spans="1:6" ht="15" customHeight="1" thickBot="1">
      <c r="A7" s="23" t="s">
        <v>5</v>
      </c>
      <c r="B7" s="25" t="s">
        <v>46</v>
      </c>
      <c r="C7" s="30"/>
      <c r="D7" s="33" t="s">
        <v>44</v>
      </c>
      <c r="E7" s="34" t="str">
        <f>+IF(C7=0,"Írja be a fogyasztást!",)</f>
        <v>Írja be a fogyasztást!</v>
      </c>
      <c r="F7" s="38"/>
    </row>
    <row r="8" spans="1:6" ht="5.25" customHeight="1" thickBot="1">
      <c r="A8" s="23"/>
      <c r="B8" s="23"/>
      <c r="C8" s="5"/>
      <c r="D8" s="32"/>
      <c r="F8" s="38"/>
    </row>
    <row r="9" spans="1:6" ht="18" customHeight="1" thickBot="1">
      <c r="A9" s="23" t="s">
        <v>6</v>
      </c>
      <c r="B9" s="26" t="s">
        <v>42</v>
      </c>
      <c r="C9" s="22">
        <f>IF(C7&lt;&gt;"",mellékszám!$A$28,)</f>
        <v>0</v>
      </c>
      <c r="D9" s="32" t="s">
        <v>43</v>
      </c>
      <c r="E9" s="36" t="s">
        <v>86</v>
      </c>
      <c r="F9" s="38"/>
    </row>
    <row r="10" spans="4:12" ht="19.5" customHeight="1">
      <c r="D10" s="31"/>
      <c r="F10" s="38"/>
      <c r="I10" s="38"/>
      <c r="J10" s="38"/>
      <c r="K10" s="38"/>
      <c r="L10" s="38"/>
    </row>
    <row r="11" spans="1:12" ht="15.75" customHeight="1">
      <c r="A11" s="2" t="s">
        <v>31</v>
      </c>
      <c r="B11" s="2" t="s">
        <v>12</v>
      </c>
      <c r="F11" s="38"/>
      <c r="I11" s="38"/>
      <c r="J11" s="38"/>
      <c r="K11" s="38"/>
      <c r="L11" s="38"/>
    </row>
    <row r="12" spans="1:12" ht="15" customHeight="1">
      <c r="A12" s="23" t="s">
        <v>3</v>
      </c>
      <c r="B12" s="24" t="s">
        <v>2</v>
      </c>
      <c r="C12" s="27" t="s">
        <v>84</v>
      </c>
      <c r="D12" s="31"/>
      <c r="E12" s="34" t="s">
        <v>45</v>
      </c>
      <c r="F12" s="38"/>
      <c r="I12" s="38"/>
      <c r="J12" s="38"/>
      <c r="K12" s="38"/>
      <c r="L12" s="38"/>
    </row>
    <row r="13" spans="1:12" ht="15" customHeight="1">
      <c r="A13" s="23" t="s">
        <v>4</v>
      </c>
      <c r="B13" s="24" t="s">
        <v>22</v>
      </c>
      <c r="C13" s="27" t="s">
        <v>35</v>
      </c>
      <c r="D13" s="23"/>
      <c r="E13" s="34" t="s">
        <v>38</v>
      </c>
      <c r="F13" s="38"/>
      <c r="I13" s="38"/>
      <c r="J13" s="38"/>
      <c r="K13" s="38"/>
      <c r="L13" s="38"/>
    </row>
    <row r="14" spans="1:12" ht="15" customHeight="1">
      <c r="A14" s="23" t="s">
        <v>5</v>
      </c>
      <c r="B14" s="24" t="s">
        <v>39</v>
      </c>
      <c r="C14" s="27" t="s">
        <v>15</v>
      </c>
      <c r="D14" s="31"/>
      <c r="F14" s="38"/>
      <c r="I14" s="38"/>
      <c r="J14" s="38"/>
      <c r="K14" s="38"/>
      <c r="L14" s="38"/>
    </row>
    <row r="15" spans="1:12" ht="15" customHeight="1">
      <c r="A15" s="23" t="s">
        <v>6</v>
      </c>
      <c r="B15" s="24">
        <f>IF(C14="volt","Előző mérőóra záró állása:",)</f>
        <v>0</v>
      </c>
      <c r="C15" s="20"/>
      <c r="D15" s="31"/>
      <c r="E15" s="34">
        <f>IF(C14="volt","Írja be az előző mérő záró állását!",)</f>
        <v>0</v>
      </c>
      <c r="F15" s="38"/>
      <c r="I15" s="38"/>
      <c r="J15" s="38"/>
      <c r="K15" s="38"/>
      <c r="L15" s="38"/>
    </row>
    <row r="16" spans="1:12" ht="15" customHeight="1" thickBot="1">
      <c r="A16" s="23" t="s">
        <v>7</v>
      </c>
      <c r="B16" s="24">
        <f>IF(C14="volt","Új mérőóra induló állása:",)</f>
        <v>0</v>
      </c>
      <c r="C16" s="21"/>
      <c r="D16" s="31"/>
      <c r="E16" s="34">
        <f>IF(C14="volt","Írja be az új mérő induló állását!",)</f>
        <v>0</v>
      </c>
      <c r="F16" s="38"/>
      <c r="I16" s="38"/>
      <c r="J16" s="38"/>
      <c r="K16" s="38"/>
      <c r="L16" s="38"/>
    </row>
    <row r="17" spans="1:12" ht="15" customHeight="1">
      <c r="A17" s="23" t="s">
        <v>8</v>
      </c>
      <c r="B17" s="25" t="s">
        <v>41</v>
      </c>
      <c r="C17" s="28"/>
      <c r="D17" s="31"/>
      <c r="E17" s="34" t="str">
        <f>+IF(C17="","Írja be az előző mérőállást! (Az előző számla Mérőállás mezőjében megtalálja.)",)</f>
        <v>Írja be az előző mérőállást! (Az előző számla Mérőállás mezőjében megtalálja.)</v>
      </c>
      <c r="F17" s="38"/>
      <c r="I17" s="38"/>
      <c r="J17" s="38"/>
      <c r="K17" s="38"/>
      <c r="L17" s="38"/>
    </row>
    <row r="18" spans="1:12" ht="15" customHeight="1" thickBot="1">
      <c r="A18" s="23" t="s">
        <v>9</v>
      </c>
      <c r="B18" s="25" t="s">
        <v>0</v>
      </c>
      <c r="C18" s="29"/>
      <c r="D18" s="31"/>
      <c r="E18" s="35" t="str">
        <f>+IF(C18="","Írja be a jelenlegi mérőállást!",)</f>
        <v>Írja be a jelenlegi mérőállást!</v>
      </c>
      <c r="F18" s="38"/>
      <c r="I18" s="38"/>
      <c r="J18" s="38"/>
      <c r="K18" s="38"/>
      <c r="L18" s="38"/>
    </row>
    <row r="19" spans="1:12" ht="15" customHeight="1">
      <c r="A19" s="23" t="s">
        <v>10</v>
      </c>
      <c r="B19" s="24" t="s">
        <v>46</v>
      </c>
      <c r="C19" s="39">
        <f>IF(C15+C16=0,ROUND(C18-C17,),C15-C17+C18-C16)</f>
        <v>0</v>
      </c>
      <c r="D19" s="31" t="s">
        <v>44</v>
      </c>
      <c r="E19" s="34">
        <f>IF(OR(C19&lt;0,C19&gt;50,C16&gt;C15),"Ellenőrizze a beírt óraállásokat!",)</f>
        <v>0</v>
      </c>
      <c r="F19" s="38"/>
      <c r="I19" s="38"/>
      <c r="J19" s="38"/>
      <c r="K19" s="38"/>
      <c r="L19" s="38"/>
    </row>
    <row r="20" spans="1:12" ht="5.25" customHeight="1" thickBot="1">
      <c r="A20" s="23"/>
      <c r="B20" s="23"/>
      <c r="C20" s="5"/>
      <c r="D20" s="32"/>
      <c r="F20" s="38"/>
      <c r="I20" s="38"/>
      <c r="J20" s="38"/>
      <c r="K20" s="38"/>
      <c r="L20" s="38"/>
    </row>
    <row r="21" spans="1:12" ht="18" customHeight="1" thickBot="1">
      <c r="A21" s="23" t="s">
        <v>16</v>
      </c>
      <c r="B21" s="26" t="s">
        <v>42</v>
      </c>
      <c r="C21" s="22">
        <f>IF(C18&lt;&gt;0,mellékszámít!$A$28,)</f>
        <v>0</v>
      </c>
      <c r="D21" s="32" t="s">
        <v>43</v>
      </c>
      <c r="E21" s="36" t="s">
        <v>86</v>
      </c>
      <c r="F21" s="38"/>
      <c r="G21" s="74" t="s">
        <v>29</v>
      </c>
      <c r="I21" s="38"/>
      <c r="J21" s="38"/>
      <c r="K21" s="38"/>
      <c r="L21" s="38"/>
    </row>
    <row r="22" spans="7:8" ht="16.5" customHeight="1">
      <c r="G22" s="75" t="s">
        <v>52</v>
      </c>
      <c r="H22" s="75" t="s">
        <v>33</v>
      </c>
    </row>
    <row r="23" spans="7:8" ht="15.75">
      <c r="G23" s="75" t="s">
        <v>53</v>
      </c>
      <c r="H23" s="75" t="s">
        <v>14</v>
      </c>
    </row>
    <row r="24" spans="7:8" ht="15.75">
      <c r="G24" s="75" t="s">
        <v>54</v>
      </c>
      <c r="H24" s="75" t="s">
        <v>35</v>
      </c>
    </row>
    <row r="25" spans="7:8" ht="15.75">
      <c r="G25" s="75" t="s">
        <v>57</v>
      </c>
      <c r="H25" s="76"/>
    </row>
    <row r="26" spans="7:8" ht="15.75">
      <c r="G26" s="75" t="s">
        <v>55</v>
      </c>
      <c r="H26" s="76"/>
    </row>
    <row r="27" spans="7:8" ht="15.75">
      <c r="G27" s="75" t="s">
        <v>56</v>
      </c>
      <c r="H27" s="76"/>
    </row>
    <row r="28" spans="7:8" ht="15.75">
      <c r="G28" s="75" t="s">
        <v>74</v>
      </c>
      <c r="H28" s="76"/>
    </row>
    <row r="29" spans="7:8" ht="15.75">
      <c r="G29" s="75" t="s">
        <v>58</v>
      </c>
      <c r="H29" s="76"/>
    </row>
    <row r="30" spans="7:8" ht="15.75">
      <c r="G30" s="75" t="s">
        <v>59</v>
      </c>
      <c r="H30" s="76"/>
    </row>
    <row r="31" spans="7:8" ht="15.75">
      <c r="G31" s="75" t="s">
        <v>60</v>
      </c>
      <c r="H31" s="76"/>
    </row>
    <row r="32" spans="7:8" ht="15.75">
      <c r="G32" s="75" t="s">
        <v>61</v>
      </c>
      <c r="H32" s="76"/>
    </row>
    <row r="33" spans="7:8" ht="15.75">
      <c r="G33" s="75" t="s">
        <v>76</v>
      </c>
      <c r="H33" s="76"/>
    </row>
    <row r="34" spans="7:8" ht="15.75">
      <c r="G34" s="75" t="s">
        <v>62</v>
      </c>
      <c r="H34" s="76"/>
    </row>
    <row r="35" spans="7:8" ht="15.75">
      <c r="G35" s="75" t="s">
        <v>77</v>
      </c>
      <c r="H35" s="76"/>
    </row>
    <row r="36" spans="7:8" ht="15.75">
      <c r="G36" s="75" t="s">
        <v>78</v>
      </c>
      <c r="H36" s="76"/>
    </row>
    <row r="37" spans="7:8" ht="15.75">
      <c r="G37" s="75" t="s">
        <v>79</v>
      </c>
      <c r="H37" s="76"/>
    </row>
    <row r="38" spans="7:8" ht="15.75">
      <c r="G38" s="75" t="s">
        <v>80</v>
      </c>
      <c r="H38" s="76"/>
    </row>
    <row r="39" spans="7:8" ht="15.75">
      <c r="G39" s="75" t="s">
        <v>81</v>
      </c>
      <c r="H39" s="76"/>
    </row>
    <row r="40" spans="7:8" ht="15.75">
      <c r="G40" s="75" t="s">
        <v>63</v>
      </c>
      <c r="H40" s="76"/>
    </row>
    <row r="41" spans="7:8" ht="15.75">
      <c r="G41" s="75" t="s">
        <v>64</v>
      </c>
      <c r="H41" s="76"/>
    </row>
    <row r="42" spans="7:8" ht="15.75">
      <c r="G42" s="75" t="s">
        <v>82</v>
      </c>
      <c r="H42" s="76"/>
    </row>
    <row r="43" spans="7:8" ht="15.75">
      <c r="G43" s="75" t="s">
        <v>83</v>
      </c>
      <c r="H43" s="76"/>
    </row>
    <row r="44" spans="7:8" ht="15.75">
      <c r="G44" s="75" t="s">
        <v>65</v>
      </c>
      <c r="H44" s="76"/>
    </row>
    <row r="45" spans="7:8" ht="15.75">
      <c r="G45" s="75" t="s">
        <v>66</v>
      </c>
      <c r="H45" s="76"/>
    </row>
    <row r="46" spans="7:8" ht="15.75">
      <c r="G46" s="75" t="s">
        <v>67</v>
      </c>
      <c r="H46" s="76"/>
    </row>
    <row r="47" spans="7:8" ht="15.75">
      <c r="G47" s="75" t="s">
        <v>68</v>
      </c>
      <c r="H47" s="76"/>
    </row>
    <row r="48" spans="7:8" ht="15.75">
      <c r="G48" s="75" t="s">
        <v>69</v>
      </c>
      <c r="H48" s="76"/>
    </row>
    <row r="49" spans="7:8" ht="15.75">
      <c r="G49" s="75" t="s">
        <v>32</v>
      </c>
      <c r="H49" s="76"/>
    </row>
    <row r="50" spans="7:8" ht="15.75">
      <c r="G50" s="75" t="s">
        <v>11</v>
      </c>
      <c r="H50" s="76"/>
    </row>
    <row r="51" spans="7:8" ht="15.75">
      <c r="G51" s="75" t="s">
        <v>1</v>
      </c>
      <c r="H51" s="76"/>
    </row>
    <row r="52" spans="7:8" ht="15.75">
      <c r="G52" s="75" t="s">
        <v>70</v>
      </c>
      <c r="H52" s="76"/>
    </row>
    <row r="53" spans="7:8" ht="15.75">
      <c r="G53" s="75" t="s">
        <v>71</v>
      </c>
      <c r="H53" s="76"/>
    </row>
    <row r="54" spans="7:8" ht="15.75">
      <c r="G54" s="75" t="s">
        <v>72</v>
      </c>
      <c r="H54" s="76"/>
    </row>
    <row r="55" spans="7:8" ht="15.75">
      <c r="G55" s="75" t="s">
        <v>84</v>
      </c>
      <c r="H55" s="76"/>
    </row>
    <row r="56" spans="7:8" ht="15.75">
      <c r="G56" s="75" t="s">
        <v>73</v>
      </c>
      <c r="H56" s="76"/>
    </row>
  </sheetData>
  <sheetProtection sheet="1" objects="1" scenarios="1"/>
  <mergeCells count="2">
    <mergeCell ref="A2:E2"/>
    <mergeCell ref="A1:E1"/>
  </mergeCells>
  <conditionalFormatting sqref="E12:E13 E6:E7 C21 C19 B15:B16 E15:E19 C9">
    <cfRule type="cellIs" priority="15" dxfId="4" operator="equal" stopIfTrue="1">
      <formula>0</formula>
    </cfRule>
  </conditionalFormatting>
  <conditionalFormatting sqref="C6 C13">
    <cfRule type="cellIs" priority="6" dxfId="4" operator="equal" stopIfTrue="1">
      <formula>FALSE</formula>
    </cfRule>
  </conditionalFormatting>
  <conditionalFormatting sqref="C15:C16">
    <cfRule type="expression" priority="18" dxfId="1" stopIfTrue="1">
      <formula>$C$14="volt"</formula>
    </cfRule>
  </conditionalFormatting>
  <conditionalFormatting sqref="E19">
    <cfRule type="cellIs" priority="1" dxfId="5" operator="notEqual" stopIfTrue="1">
      <formula>0</formula>
    </cfRule>
  </conditionalFormatting>
  <dataValidations count="3">
    <dataValidation type="list" allowBlank="1" showInputMessage="1" showErrorMessage="1" sqref="C13 C6">
      <formula1>$H$22:$H$24</formula1>
    </dataValidation>
    <dataValidation type="list" showInputMessage="1" showErrorMessage="1" sqref="C12 C5">
      <formula1>$G$22:$G$56</formula1>
    </dataValidation>
    <dataValidation type="list" allowBlank="1" showInputMessage="1" showErrorMessage="1" sqref="C14">
      <formula1>"volt,nem volt"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95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28"/>
  <sheetViews>
    <sheetView zoomScale="70" zoomScaleNormal="70" zoomScalePageLayoutView="0" workbookViewId="0" topLeftCell="A1">
      <pane xSplit="1" ySplit="3" topLeftCell="BC4" activePane="bottomRight" state="frozen"/>
      <selection pane="topLeft" activeCell="B8" sqref="B8:BT8"/>
      <selection pane="topRight" activeCell="B8" sqref="B8:BT8"/>
      <selection pane="bottomLeft" activeCell="B8" sqref="B8:BT8"/>
      <selection pane="bottomRight" activeCell="BS27" sqref="BS27"/>
    </sheetView>
  </sheetViews>
  <sheetFormatPr defaultColWidth="8.8515625" defaultRowHeight="15"/>
  <cols>
    <col min="1" max="1" width="28.00390625" style="6" customWidth="1"/>
    <col min="2" max="2" width="15.28125" style="7" bestFit="1" customWidth="1"/>
    <col min="3" max="3" width="10.57421875" style="7" customWidth="1"/>
    <col min="4" max="5" width="8.421875" style="7" bestFit="1" customWidth="1"/>
    <col min="6" max="6" width="14.8515625" style="7" bestFit="1" customWidth="1"/>
    <col min="7" max="7" width="15.28125" style="7" bestFit="1" customWidth="1"/>
    <col min="8" max="9" width="12.421875" style="7" bestFit="1" customWidth="1"/>
    <col min="10" max="14" width="14.8515625" style="7" customWidth="1"/>
    <col min="15" max="15" width="15.28125" style="7" bestFit="1" customWidth="1"/>
    <col min="16" max="17" width="12.421875" style="7" bestFit="1" customWidth="1"/>
    <col min="18" max="18" width="15.7109375" style="7" customWidth="1"/>
    <col min="19" max="19" width="12.421875" style="7" bestFit="1" customWidth="1"/>
    <col min="20" max="20" width="12.421875" style="7" customWidth="1"/>
    <col min="21" max="21" width="15.7109375" style="7" customWidth="1"/>
    <col min="22" max="22" width="12.421875" style="7" bestFit="1" customWidth="1"/>
    <col min="23" max="23" width="12.421875" style="7" customWidth="1"/>
    <col min="24" max="24" width="15.28125" style="7" bestFit="1" customWidth="1"/>
    <col min="25" max="26" width="12.421875" style="7" bestFit="1" customWidth="1"/>
    <col min="27" max="29" width="12.421875" style="7" customWidth="1"/>
    <col min="30" max="30" width="12.421875" style="7" bestFit="1" customWidth="1"/>
    <col min="31" max="33" width="12.421875" style="7" customWidth="1"/>
    <col min="34" max="34" width="16.8515625" style="7" customWidth="1"/>
    <col min="35" max="35" width="16.7109375" style="7" customWidth="1"/>
    <col min="36" max="39" width="17.140625" style="7" customWidth="1"/>
    <col min="40" max="40" width="12.421875" style="7" bestFit="1" customWidth="1"/>
    <col min="41" max="41" width="26.57421875" style="7" bestFit="1" customWidth="1"/>
    <col min="42" max="47" width="26.57421875" style="7" customWidth="1"/>
    <col min="48" max="48" width="14.00390625" style="7" bestFit="1" customWidth="1"/>
    <col min="49" max="49" width="8.421875" style="7" bestFit="1" customWidth="1"/>
    <col min="50" max="50" width="15.28125" style="7" bestFit="1" customWidth="1"/>
    <col min="51" max="52" width="12.421875" style="7" bestFit="1" customWidth="1"/>
    <col min="53" max="53" width="15.28125" style="7" bestFit="1" customWidth="1"/>
    <col min="54" max="54" width="12.421875" style="7" bestFit="1" customWidth="1"/>
    <col min="55" max="55" width="12.421875" style="7" customWidth="1"/>
    <col min="56" max="56" width="12.421875" style="7" bestFit="1" customWidth="1"/>
    <col min="57" max="57" width="13.00390625" style="7" bestFit="1" customWidth="1"/>
    <col min="58" max="59" width="23.00390625" style="7" bestFit="1" customWidth="1"/>
    <col min="60" max="63" width="12.00390625" style="7" customWidth="1"/>
    <col min="64" max="64" width="15.7109375" style="7" customWidth="1"/>
    <col min="65" max="65" width="12.421875" style="7" bestFit="1" customWidth="1"/>
    <col min="66" max="66" width="12.421875" style="7" customWidth="1"/>
    <col min="67" max="67" width="15.28125" style="7" bestFit="1" customWidth="1"/>
    <col min="68" max="69" width="12.421875" style="7" bestFit="1" customWidth="1"/>
    <col min="70" max="70" width="12.7109375" style="7" bestFit="1" customWidth="1"/>
    <col min="71" max="71" width="12.7109375" style="7" customWidth="1"/>
    <col min="72" max="72" width="12.421875" style="7" bestFit="1" customWidth="1"/>
    <col min="73" max="16384" width="8.8515625" style="6" customWidth="1"/>
  </cols>
  <sheetData>
    <row r="1" spans="2:72" ht="12.75">
      <c r="B1" s="17">
        <v>1</v>
      </c>
      <c r="C1" s="17"/>
      <c r="D1" s="17"/>
      <c r="E1" s="17"/>
      <c r="F1" s="17"/>
      <c r="G1" s="17">
        <v>2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>
        <v>3</v>
      </c>
      <c r="BF1" s="17">
        <v>4</v>
      </c>
      <c r="BG1" s="17">
        <v>5</v>
      </c>
      <c r="BH1" s="17">
        <v>6</v>
      </c>
      <c r="BI1" s="17">
        <v>7</v>
      </c>
      <c r="BJ1" s="17">
        <v>8</v>
      </c>
      <c r="BK1" s="17">
        <v>9</v>
      </c>
      <c r="BL1" s="17"/>
      <c r="BM1" s="17"/>
      <c r="BN1" s="17"/>
      <c r="BO1" s="17"/>
      <c r="BP1" s="17"/>
      <c r="BQ1" s="17"/>
      <c r="BR1" s="17"/>
      <c r="BS1" s="17"/>
      <c r="BT1" s="17"/>
    </row>
    <row r="2" spans="2:72" ht="12.75">
      <c r="B2" s="6" t="s">
        <v>52</v>
      </c>
      <c r="C2" s="6" t="s">
        <v>52</v>
      </c>
      <c r="D2" s="6" t="s">
        <v>52</v>
      </c>
      <c r="E2" s="6" t="s">
        <v>53</v>
      </c>
      <c r="F2" s="6" t="s">
        <v>54</v>
      </c>
      <c r="G2" s="6" t="s">
        <v>57</v>
      </c>
      <c r="H2" s="6" t="s">
        <v>57</v>
      </c>
      <c r="I2" s="6" t="s">
        <v>57</v>
      </c>
      <c r="J2" s="6" t="s">
        <v>55</v>
      </c>
      <c r="K2" s="6" t="s">
        <v>56</v>
      </c>
      <c r="L2" s="6" t="s">
        <v>74</v>
      </c>
      <c r="M2" s="6" t="s">
        <v>74</v>
      </c>
      <c r="N2" s="6" t="s">
        <v>74</v>
      </c>
      <c r="O2" s="6" t="s">
        <v>58</v>
      </c>
      <c r="P2" s="6" t="s">
        <v>58</v>
      </c>
      <c r="Q2" s="6" t="s">
        <v>58</v>
      </c>
      <c r="R2" s="6" t="s">
        <v>59</v>
      </c>
      <c r="S2" s="6" t="s">
        <v>59</v>
      </c>
      <c r="T2" s="6" t="s">
        <v>59</v>
      </c>
      <c r="U2" s="6" t="s">
        <v>60</v>
      </c>
      <c r="V2" s="6" t="s">
        <v>60</v>
      </c>
      <c r="W2" s="6" t="s">
        <v>60</v>
      </c>
      <c r="X2" s="6" t="s">
        <v>61</v>
      </c>
      <c r="Y2" s="6" t="s">
        <v>61</v>
      </c>
      <c r="Z2" s="6" t="s">
        <v>61</v>
      </c>
      <c r="AA2" s="6" t="s">
        <v>76</v>
      </c>
      <c r="AB2" s="6" t="s">
        <v>76</v>
      </c>
      <c r="AC2" s="6" t="s">
        <v>76</v>
      </c>
      <c r="AD2" s="6" t="s">
        <v>62</v>
      </c>
      <c r="AE2" s="6" t="s">
        <v>77</v>
      </c>
      <c r="AF2" s="6" t="s">
        <v>77</v>
      </c>
      <c r="AG2" s="6" t="s">
        <v>77</v>
      </c>
      <c r="AH2" s="6" t="s">
        <v>78</v>
      </c>
      <c r="AI2" s="6" t="s">
        <v>78</v>
      </c>
      <c r="AJ2" s="6" t="s">
        <v>78</v>
      </c>
      <c r="AK2" s="6" t="s">
        <v>79</v>
      </c>
      <c r="AL2" s="6" t="s">
        <v>80</v>
      </c>
      <c r="AM2" s="6" t="s">
        <v>81</v>
      </c>
      <c r="AN2" s="6" t="s">
        <v>63</v>
      </c>
      <c r="AO2" s="6" t="s">
        <v>64</v>
      </c>
      <c r="AP2" s="6" t="s">
        <v>82</v>
      </c>
      <c r="AQ2" s="6" t="s">
        <v>82</v>
      </c>
      <c r="AR2" s="6" t="s">
        <v>82</v>
      </c>
      <c r="AS2" s="6" t="s">
        <v>83</v>
      </c>
      <c r="AT2" s="6" t="s">
        <v>83</v>
      </c>
      <c r="AU2" s="6" t="s">
        <v>83</v>
      </c>
      <c r="AV2" s="6" t="s">
        <v>65</v>
      </c>
      <c r="AW2" s="6" t="s">
        <v>66</v>
      </c>
      <c r="AX2" s="6" t="s">
        <v>67</v>
      </c>
      <c r="AY2" s="6" t="s">
        <v>67</v>
      </c>
      <c r="AZ2" s="6" t="s">
        <v>67</v>
      </c>
      <c r="BA2" s="6" t="s">
        <v>68</v>
      </c>
      <c r="BB2" s="6" t="s">
        <v>68</v>
      </c>
      <c r="BC2" s="6" t="s">
        <v>68</v>
      </c>
      <c r="BD2" s="6" t="s">
        <v>69</v>
      </c>
      <c r="BE2" s="6" t="s">
        <v>32</v>
      </c>
      <c r="BF2" s="6" t="s">
        <v>11</v>
      </c>
      <c r="BG2" s="6" t="s">
        <v>11</v>
      </c>
      <c r="BH2" s="6" t="s">
        <v>11</v>
      </c>
      <c r="BI2" s="6" t="s">
        <v>1</v>
      </c>
      <c r="BJ2" s="6" t="s">
        <v>1</v>
      </c>
      <c r="BK2" s="6" t="s">
        <v>1</v>
      </c>
      <c r="BL2" s="6" t="s">
        <v>70</v>
      </c>
      <c r="BM2" s="6" t="s">
        <v>70</v>
      </c>
      <c r="BN2" s="6" t="s">
        <v>70</v>
      </c>
      <c r="BO2" s="6" t="s">
        <v>71</v>
      </c>
      <c r="BP2" s="6" t="s">
        <v>71</v>
      </c>
      <c r="BQ2" s="6" t="s">
        <v>71</v>
      </c>
      <c r="BR2" s="6" t="s">
        <v>72</v>
      </c>
      <c r="BS2" s="6" t="s">
        <v>84</v>
      </c>
      <c r="BT2" s="6" t="s">
        <v>73</v>
      </c>
    </row>
    <row r="3" spans="1:72" ht="12.75">
      <c r="A3" s="12" t="s">
        <v>51</v>
      </c>
      <c r="B3" s="7" t="s">
        <v>33</v>
      </c>
      <c r="C3" s="7" t="s">
        <v>14</v>
      </c>
      <c r="D3" s="7" t="s">
        <v>35</v>
      </c>
      <c r="E3" s="7" t="s">
        <v>14</v>
      </c>
      <c r="F3" s="7" t="s">
        <v>14</v>
      </c>
      <c r="G3" s="7" t="s">
        <v>33</v>
      </c>
      <c r="H3" s="7" t="s">
        <v>14</v>
      </c>
      <c r="I3" s="7" t="s">
        <v>35</v>
      </c>
      <c r="J3" s="7" t="s">
        <v>14</v>
      </c>
      <c r="K3" s="7" t="s">
        <v>14</v>
      </c>
      <c r="L3" s="7" t="s">
        <v>33</v>
      </c>
      <c r="M3" s="7" t="s">
        <v>14</v>
      </c>
      <c r="N3" s="7" t="s">
        <v>35</v>
      </c>
      <c r="O3" s="7" t="s">
        <v>33</v>
      </c>
      <c r="P3" s="7" t="s">
        <v>14</v>
      </c>
      <c r="Q3" s="7" t="s">
        <v>35</v>
      </c>
      <c r="R3" s="7" t="s">
        <v>33</v>
      </c>
      <c r="S3" s="7" t="s">
        <v>14</v>
      </c>
      <c r="T3" s="7" t="s">
        <v>35</v>
      </c>
      <c r="U3" s="7" t="s">
        <v>33</v>
      </c>
      <c r="V3" s="7" t="s">
        <v>14</v>
      </c>
      <c r="W3" s="7" t="s">
        <v>35</v>
      </c>
      <c r="X3" s="7" t="s">
        <v>33</v>
      </c>
      <c r="Y3" s="7" t="s">
        <v>14</v>
      </c>
      <c r="Z3" s="7" t="s">
        <v>35</v>
      </c>
      <c r="AA3" s="7" t="s">
        <v>33</v>
      </c>
      <c r="AB3" s="7" t="s">
        <v>14</v>
      </c>
      <c r="AC3" s="7" t="s">
        <v>35</v>
      </c>
      <c r="AD3" s="7" t="s">
        <v>14</v>
      </c>
      <c r="AE3" s="7" t="s">
        <v>33</v>
      </c>
      <c r="AF3" s="7" t="s">
        <v>14</v>
      </c>
      <c r="AG3" s="7" t="s">
        <v>35</v>
      </c>
      <c r="AH3" s="7" t="s">
        <v>33</v>
      </c>
      <c r="AI3" s="7" t="s">
        <v>14</v>
      </c>
      <c r="AJ3" s="7" t="s">
        <v>35</v>
      </c>
      <c r="AK3" s="7" t="s">
        <v>14</v>
      </c>
      <c r="AL3" s="7" t="s">
        <v>14</v>
      </c>
      <c r="AM3" s="7" t="s">
        <v>14</v>
      </c>
      <c r="AN3" s="7" t="s">
        <v>14</v>
      </c>
      <c r="AO3" s="7" t="s">
        <v>14</v>
      </c>
      <c r="AP3" s="7" t="s">
        <v>33</v>
      </c>
      <c r="AQ3" s="7" t="s">
        <v>14</v>
      </c>
      <c r="AR3" s="7" t="s">
        <v>35</v>
      </c>
      <c r="AS3" s="7" t="s">
        <v>33</v>
      </c>
      <c r="AT3" s="7" t="s">
        <v>14</v>
      </c>
      <c r="AU3" s="7" t="s">
        <v>35</v>
      </c>
      <c r="AV3" s="7" t="s">
        <v>14</v>
      </c>
      <c r="AW3" s="7" t="s">
        <v>14</v>
      </c>
      <c r="AX3" s="7" t="s">
        <v>33</v>
      </c>
      <c r="AY3" s="7" t="s">
        <v>14</v>
      </c>
      <c r="AZ3" s="7" t="s">
        <v>35</v>
      </c>
      <c r="BA3" s="7" t="s">
        <v>33</v>
      </c>
      <c r="BB3" s="7" t="s">
        <v>14</v>
      </c>
      <c r="BC3" s="7" t="s">
        <v>35</v>
      </c>
      <c r="BD3" s="7" t="s">
        <v>14</v>
      </c>
      <c r="BE3" s="7" t="s">
        <v>14</v>
      </c>
      <c r="BF3" s="7" t="s">
        <v>33</v>
      </c>
      <c r="BG3" s="7" t="s">
        <v>14</v>
      </c>
      <c r="BH3" s="7" t="s">
        <v>35</v>
      </c>
      <c r="BI3" s="7" t="s">
        <v>33</v>
      </c>
      <c r="BJ3" s="7" t="s">
        <v>14</v>
      </c>
      <c r="BK3" s="7" t="s">
        <v>35</v>
      </c>
      <c r="BL3" s="7" t="s">
        <v>33</v>
      </c>
      <c r="BM3" s="7" t="s">
        <v>14</v>
      </c>
      <c r="BN3" s="7" t="s">
        <v>35</v>
      </c>
      <c r="BO3" s="7" t="s">
        <v>33</v>
      </c>
      <c r="BP3" s="7" t="s">
        <v>14</v>
      </c>
      <c r="BQ3" s="7" t="s">
        <v>35</v>
      </c>
      <c r="BR3" s="7" t="s">
        <v>14</v>
      </c>
      <c r="BS3" s="7" t="s">
        <v>14</v>
      </c>
      <c r="BT3" s="7" t="s">
        <v>14</v>
      </c>
    </row>
    <row r="4" spans="1:72" ht="12.75">
      <c r="A4" s="6" t="s">
        <v>14</v>
      </c>
      <c r="B4" s="44">
        <v>265.5</v>
      </c>
      <c r="C4" s="44">
        <v>265.5</v>
      </c>
      <c r="E4" s="44">
        <v>265.5</v>
      </c>
      <c r="F4" s="44">
        <v>265.5</v>
      </c>
      <c r="G4" s="44">
        <v>265.5</v>
      </c>
      <c r="H4" s="44">
        <v>265.5</v>
      </c>
      <c r="J4" s="44">
        <v>265.5</v>
      </c>
      <c r="K4" s="44">
        <v>265.5</v>
      </c>
      <c r="L4" s="77">
        <v>258.3</v>
      </c>
      <c r="M4" s="77">
        <v>258.3</v>
      </c>
      <c r="N4" s="83"/>
      <c r="O4" s="44">
        <v>243.9</v>
      </c>
      <c r="P4" s="44">
        <v>243.9</v>
      </c>
      <c r="R4" s="54">
        <v>265.5</v>
      </c>
      <c r="S4" s="44">
        <v>265.5</v>
      </c>
      <c r="T4" s="59"/>
      <c r="U4" s="72">
        <v>265.5</v>
      </c>
      <c r="V4" s="44">
        <v>265.5</v>
      </c>
      <c r="W4" s="63"/>
      <c r="X4" s="44">
        <v>243.9</v>
      </c>
      <c r="Y4" s="44">
        <v>243.9</v>
      </c>
      <c r="AA4" s="77">
        <v>265.5</v>
      </c>
      <c r="AB4" s="77">
        <v>265.5</v>
      </c>
      <c r="AC4" s="83"/>
      <c r="AD4" s="44">
        <v>265.5</v>
      </c>
      <c r="AE4" s="77">
        <v>265.5</v>
      </c>
      <c r="AF4" s="77">
        <v>265.5</v>
      </c>
      <c r="AG4" s="83"/>
      <c r="AH4" s="77">
        <v>265.5</v>
      </c>
      <c r="AI4" s="77">
        <v>265.5</v>
      </c>
      <c r="AJ4" s="83"/>
      <c r="AK4" s="77">
        <v>265.5</v>
      </c>
      <c r="AL4" s="77">
        <v>265.5</v>
      </c>
      <c r="AM4" s="77">
        <v>265.5</v>
      </c>
      <c r="AN4" s="44">
        <v>265.5</v>
      </c>
      <c r="AO4" s="44">
        <v>265.5</v>
      </c>
      <c r="AP4" s="77">
        <v>243.9</v>
      </c>
      <c r="AQ4" s="77">
        <v>243.9</v>
      </c>
      <c r="AR4" s="83"/>
      <c r="AS4" s="77">
        <v>243.9</v>
      </c>
      <c r="AT4" s="77">
        <v>243.9</v>
      </c>
      <c r="AU4" s="83"/>
      <c r="AV4" s="44">
        <v>241.83</v>
      </c>
      <c r="AW4" s="44">
        <v>298.8</v>
      </c>
      <c r="AX4" s="44">
        <v>265.5</v>
      </c>
      <c r="AY4" s="44">
        <v>265.5</v>
      </c>
      <c r="BA4" s="72">
        <v>265.5</v>
      </c>
      <c r="BB4" s="44">
        <v>265.5</v>
      </c>
      <c r="BC4" s="68"/>
      <c r="BD4" s="44">
        <v>265.5</v>
      </c>
      <c r="BE4" s="8">
        <v>282.42</v>
      </c>
      <c r="BF4" s="8">
        <v>276.3</v>
      </c>
      <c r="BG4" s="8">
        <v>276.3</v>
      </c>
      <c r="BH4" s="9"/>
      <c r="BI4" s="8">
        <v>282.42</v>
      </c>
      <c r="BJ4" s="8">
        <v>282.42</v>
      </c>
      <c r="BK4" s="11"/>
      <c r="BL4" s="54">
        <v>265.5</v>
      </c>
      <c r="BM4" s="44">
        <v>265.5</v>
      </c>
      <c r="BN4" s="59"/>
      <c r="BO4" s="44">
        <v>265.5</v>
      </c>
      <c r="BP4" s="44">
        <v>265.5</v>
      </c>
      <c r="BR4" s="44">
        <v>265.5</v>
      </c>
      <c r="BS4" s="77">
        <v>265.5</v>
      </c>
      <c r="BT4" s="44">
        <v>265.5</v>
      </c>
    </row>
    <row r="5" spans="1:72" ht="12.75">
      <c r="A5" s="6" t="s">
        <v>35</v>
      </c>
      <c r="B5" s="8">
        <v>297.18</v>
      </c>
      <c r="C5" s="8"/>
      <c r="D5" s="46">
        <v>297.18</v>
      </c>
      <c r="E5" s="8"/>
      <c r="F5" s="8"/>
      <c r="G5" s="8">
        <v>311.94000000000005</v>
      </c>
      <c r="H5" s="8"/>
      <c r="I5" s="46">
        <v>311.94000000000005</v>
      </c>
      <c r="J5" s="8"/>
      <c r="K5" s="8"/>
      <c r="L5" s="79">
        <v>151.2</v>
      </c>
      <c r="M5" s="78"/>
      <c r="N5" s="79">
        <v>151.2</v>
      </c>
      <c r="O5" s="48">
        <v>175.23</v>
      </c>
      <c r="P5" s="8"/>
      <c r="Q5" s="48">
        <v>175.23</v>
      </c>
      <c r="R5" s="55">
        <v>327.6</v>
      </c>
      <c r="S5" s="8"/>
      <c r="T5" s="55">
        <v>327.6</v>
      </c>
      <c r="U5" s="64">
        <v>233.79</v>
      </c>
      <c r="V5" s="8"/>
      <c r="W5" s="64">
        <v>233.79</v>
      </c>
      <c r="X5" s="48">
        <v>175.23</v>
      </c>
      <c r="Y5" s="8"/>
      <c r="Z5" s="48">
        <v>175.23</v>
      </c>
      <c r="AA5" s="79">
        <v>324</v>
      </c>
      <c r="AB5" s="78"/>
      <c r="AC5" s="79">
        <v>324</v>
      </c>
      <c r="AD5" s="8"/>
      <c r="AE5" s="79">
        <v>220.5</v>
      </c>
      <c r="AF5" s="78"/>
      <c r="AG5" s="79">
        <v>220.5</v>
      </c>
      <c r="AH5" s="79">
        <v>220.5</v>
      </c>
      <c r="AI5" s="78"/>
      <c r="AJ5" s="79">
        <v>220.5</v>
      </c>
      <c r="AK5" s="78"/>
      <c r="AL5" s="78"/>
      <c r="AM5" s="78"/>
      <c r="AN5" s="8"/>
      <c r="AO5" s="8"/>
      <c r="AP5" s="79">
        <v>202.5</v>
      </c>
      <c r="AQ5" s="78"/>
      <c r="AR5" s="79">
        <v>202.5</v>
      </c>
      <c r="AS5" s="79">
        <v>202.5</v>
      </c>
      <c r="AT5" s="78"/>
      <c r="AU5" s="79">
        <v>202.5</v>
      </c>
      <c r="AV5" s="8"/>
      <c r="AW5" s="8"/>
      <c r="AX5" s="48">
        <v>175.23</v>
      </c>
      <c r="AY5" s="8"/>
      <c r="AZ5" s="48">
        <v>175.23</v>
      </c>
      <c r="BA5" s="64">
        <v>260.79</v>
      </c>
      <c r="BB5" s="8"/>
      <c r="BC5" s="64">
        <v>260.79</v>
      </c>
      <c r="BD5" s="8"/>
      <c r="BF5" s="8">
        <v>288</v>
      </c>
      <c r="BG5" s="10"/>
      <c r="BH5" s="8">
        <v>288</v>
      </c>
      <c r="BI5" s="8">
        <v>303.65999999999997</v>
      </c>
      <c r="BJ5" s="10"/>
      <c r="BK5" s="8">
        <v>303.65999999999997</v>
      </c>
      <c r="BL5" s="55">
        <v>327.6</v>
      </c>
      <c r="BM5" s="8"/>
      <c r="BN5" s="55">
        <v>327.6</v>
      </c>
      <c r="BO5" s="48">
        <v>175.23</v>
      </c>
      <c r="BP5" s="8"/>
      <c r="BQ5" s="48">
        <v>175.23</v>
      </c>
      <c r="BR5" s="8"/>
      <c r="BS5" s="78"/>
      <c r="BT5" s="8"/>
    </row>
    <row r="6" spans="1:72" s="40" customFormat="1" ht="12.75">
      <c r="A6" s="40" t="s">
        <v>23</v>
      </c>
      <c r="B6" s="41">
        <v>3.78</v>
      </c>
      <c r="C6" s="41"/>
      <c r="D6" s="47">
        <v>3.78</v>
      </c>
      <c r="E6" s="41"/>
      <c r="F6" s="41"/>
      <c r="G6" s="41">
        <v>3.78</v>
      </c>
      <c r="H6" s="41"/>
      <c r="I6" s="47">
        <v>3.78</v>
      </c>
      <c r="J6" s="41"/>
      <c r="K6" s="41"/>
      <c r="L6" s="79">
        <v>6.38</v>
      </c>
      <c r="M6" s="80"/>
      <c r="N6" s="79">
        <v>6.38</v>
      </c>
      <c r="O6" s="48">
        <v>4.27</v>
      </c>
      <c r="P6" s="41"/>
      <c r="Q6" s="48">
        <v>4.27</v>
      </c>
      <c r="R6" s="55">
        <v>6.03</v>
      </c>
      <c r="S6" s="41"/>
      <c r="T6" s="55">
        <v>6.03</v>
      </c>
      <c r="U6" s="64">
        <v>5.13</v>
      </c>
      <c r="V6" s="41"/>
      <c r="W6" s="64">
        <v>5.13</v>
      </c>
      <c r="X6" s="48">
        <v>4.27</v>
      </c>
      <c r="Y6" s="41"/>
      <c r="Z6" s="48">
        <v>4.27</v>
      </c>
      <c r="AA6" s="79">
        <v>6.29</v>
      </c>
      <c r="AB6" s="80"/>
      <c r="AC6" s="79">
        <v>6.29</v>
      </c>
      <c r="AD6" s="41"/>
      <c r="AE6" s="79">
        <v>5.13</v>
      </c>
      <c r="AF6" s="80"/>
      <c r="AG6" s="79">
        <v>5.13</v>
      </c>
      <c r="AH6" s="79">
        <v>5.13</v>
      </c>
      <c r="AI6" s="80"/>
      <c r="AJ6" s="79">
        <v>5.13</v>
      </c>
      <c r="AK6" s="80"/>
      <c r="AL6" s="80"/>
      <c r="AM6" s="80"/>
      <c r="AN6" s="41"/>
      <c r="AO6" s="41"/>
      <c r="AP6" s="79">
        <v>6.07</v>
      </c>
      <c r="AQ6" s="80"/>
      <c r="AR6" s="79">
        <v>6.07</v>
      </c>
      <c r="AS6" s="79">
        <v>6.07</v>
      </c>
      <c r="AT6" s="80"/>
      <c r="AU6" s="79">
        <v>6.07</v>
      </c>
      <c r="AV6" s="41"/>
      <c r="AW6" s="41"/>
      <c r="AX6" s="48">
        <v>4.27</v>
      </c>
      <c r="AY6" s="41"/>
      <c r="AZ6" s="48">
        <v>4.27</v>
      </c>
      <c r="BA6" s="64">
        <v>5.13</v>
      </c>
      <c r="BB6" s="41"/>
      <c r="BC6" s="64">
        <v>5.13</v>
      </c>
      <c r="BD6" s="41"/>
      <c r="BE6" s="42"/>
      <c r="BF6" s="41">
        <v>4.95</v>
      </c>
      <c r="BG6" s="43"/>
      <c r="BH6" s="41">
        <v>4.95</v>
      </c>
      <c r="BI6" s="42"/>
      <c r="BJ6" s="42"/>
      <c r="BK6" s="42"/>
      <c r="BL6" s="55">
        <v>6.03</v>
      </c>
      <c r="BM6" s="41"/>
      <c r="BN6" s="55">
        <v>6.03</v>
      </c>
      <c r="BO6" s="48">
        <v>4.27</v>
      </c>
      <c r="BP6" s="41"/>
      <c r="BQ6" s="48">
        <v>4.27</v>
      </c>
      <c r="BR6" s="41"/>
      <c r="BS6" s="80"/>
      <c r="BT6" s="41"/>
    </row>
    <row r="7" spans="1:72" ht="12.75">
      <c r="A7" s="12" t="s">
        <v>25</v>
      </c>
      <c r="B7" s="8">
        <f>SUM(B4:B6)</f>
        <v>566.46</v>
      </c>
      <c r="C7" s="8">
        <f aca="true" t="shared" si="0" ref="C7:BN7">SUM(C4:C6)</f>
        <v>265.5</v>
      </c>
      <c r="D7" s="8">
        <f t="shared" si="0"/>
        <v>300.96</v>
      </c>
      <c r="E7" s="8">
        <f t="shared" si="0"/>
        <v>265.5</v>
      </c>
      <c r="F7" s="8">
        <f t="shared" si="0"/>
        <v>265.5</v>
      </c>
      <c r="G7" s="8">
        <f t="shared" si="0"/>
        <v>581.22</v>
      </c>
      <c r="H7" s="8">
        <f t="shared" si="0"/>
        <v>265.5</v>
      </c>
      <c r="I7" s="8">
        <f t="shared" si="0"/>
        <v>315.72</v>
      </c>
      <c r="J7" s="8">
        <f t="shared" si="0"/>
        <v>265.5</v>
      </c>
      <c r="K7" s="8">
        <f t="shared" si="0"/>
        <v>265.5</v>
      </c>
      <c r="L7" s="78">
        <f t="shared" si="0"/>
        <v>415.88</v>
      </c>
      <c r="M7" s="78">
        <f t="shared" si="0"/>
        <v>258.3</v>
      </c>
      <c r="N7" s="78">
        <f t="shared" si="0"/>
        <v>157.57999999999998</v>
      </c>
      <c r="O7" s="8">
        <f t="shared" si="0"/>
        <v>423.4</v>
      </c>
      <c r="P7" s="8">
        <f t="shared" si="0"/>
        <v>243.9</v>
      </c>
      <c r="Q7" s="8">
        <f t="shared" si="0"/>
        <v>179.5</v>
      </c>
      <c r="R7" s="56">
        <f t="shared" si="0"/>
        <v>599.13</v>
      </c>
      <c r="S7" s="8">
        <f t="shared" si="0"/>
        <v>265.5</v>
      </c>
      <c r="T7" s="56">
        <f t="shared" si="0"/>
        <v>333.63</v>
      </c>
      <c r="U7" s="65">
        <f t="shared" si="0"/>
        <v>504.41999999999996</v>
      </c>
      <c r="V7" s="8">
        <f t="shared" si="0"/>
        <v>265.5</v>
      </c>
      <c r="W7" s="65">
        <f t="shared" si="0"/>
        <v>238.92</v>
      </c>
      <c r="X7" s="8">
        <f t="shared" si="0"/>
        <v>423.4</v>
      </c>
      <c r="Y7" s="8">
        <f t="shared" si="0"/>
        <v>243.9</v>
      </c>
      <c r="Z7" s="8">
        <f t="shared" si="0"/>
        <v>179.5</v>
      </c>
      <c r="AA7" s="78">
        <f t="shared" si="0"/>
        <v>595.79</v>
      </c>
      <c r="AB7" s="78">
        <f t="shared" si="0"/>
        <v>265.5</v>
      </c>
      <c r="AC7" s="78">
        <f t="shared" si="0"/>
        <v>330.29</v>
      </c>
      <c r="AD7" s="8">
        <f t="shared" si="0"/>
        <v>265.5</v>
      </c>
      <c r="AE7" s="78">
        <f t="shared" si="0"/>
        <v>491.13</v>
      </c>
      <c r="AF7" s="78">
        <f t="shared" si="0"/>
        <v>265.5</v>
      </c>
      <c r="AG7" s="78">
        <f t="shared" si="0"/>
        <v>225.63</v>
      </c>
      <c r="AH7" s="78">
        <f t="shared" si="0"/>
        <v>491.13</v>
      </c>
      <c r="AI7" s="78">
        <f t="shared" si="0"/>
        <v>265.5</v>
      </c>
      <c r="AJ7" s="78">
        <f t="shared" si="0"/>
        <v>225.63</v>
      </c>
      <c r="AK7" s="78">
        <f t="shared" si="0"/>
        <v>265.5</v>
      </c>
      <c r="AL7" s="78">
        <f t="shared" si="0"/>
        <v>265.5</v>
      </c>
      <c r="AM7" s="78">
        <f t="shared" si="0"/>
        <v>265.5</v>
      </c>
      <c r="AN7" s="8">
        <f t="shared" si="0"/>
        <v>265.5</v>
      </c>
      <c r="AO7" s="8">
        <f t="shared" si="0"/>
        <v>265.5</v>
      </c>
      <c r="AP7" s="78">
        <f t="shared" si="0"/>
        <v>452.46999999999997</v>
      </c>
      <c r="AQ7" s="78">
        <f t="shared" si="0"/>
        <v>243.9</v>
      </c>
      <c r="AR7" s="78">
        <f t="shared" si="0"/>
        <v>208.57</v>
      </c>
      <c r="AS7" s="78">
        <f t="shared" si="0"/>
        <v>452.46999999999997</v>
      </c>
      <c r="AT7" s="78">
        <f t="shared" si="0"/>
        <v>243.9</v>
      </c>
      <c r="AU7" s="78">
        <f t="shared" si="0"/>
        <v>208.57</v>
      </c>
      <c r="AV7" s="8">
        <f t="shared" si="0"/>
        <v>241.83</v>
      </c>
      <c r="AW7" s="8">
        <f t="shared" si="0"/>
        <v>298.8</v>
      </c>
      <c r="AX7" s="8">
        <f t="shared" si="0"/>
        <v>445</v>
      </c>
      <c r="AY7" s="8">
        <f t="shared" si="0"/>
        <v>265.5</v>
      </c>
      <c r="AZ7" s="8">
        <f t="shared" si="0"/>
        <v>179.5</v>
      </c>
      <c r="BA7" s="65">
        <f t="shared" si="0"/>
        <v>531.42</v>
      </c>
      <c r="BB7" s="8">
        <f t="shared" si="0"/>
        <v>265.5</v>
      </c>
      <c r="BC7" s="65">
        <f t="shared" si="0"/>
        <v>265.92</v>
      </c>
      <c r="BD7" s="8">
        <f t="shared" si="0"/>
        <v>265.5</v>
      </c>
      <c r="BE7" s="8">
        <f t="shared" si="0"/>
        <v>282.42</v>
      </c>
      <c r="BF7" s="8">
        <f t="shared" si="0"/>
        <v>569.25</v>
      </c>
      <c r="BG7" s="8">
        <f t="shared" si="0"/>
        <v>276.3</v>
      </c>
      <c r="BH7" s="8">
        <f t="shared" si="0"/>
        <v>292.95</v>
      </c>
      <c r="BI7" s="8">
        <f t="shared" si="0"/>
        <v>586.0799999999999</v>
      </c>
      <c r="BJ7" s="8">
        <f t="shared" si="0"/>
        <v>282.42</v>
      </c>
      <c r="BK7" s="8">
        <f t="shared" si="0"/>
        <v>303.65999999999997</v>
      </c>
      <c r="BL7" s="56">
        <f t="shared" si="0"/>
        <v>599.13</v>
      </c>
      <c r="BM7" s="8">
        <f t="shared" si="0"/>
        <v>265.5</v>
      </c>
      <c r="BN7" s="56">
        <f t="shared" si="0"/>
        <v>333.63</v>
      </c>
      <c r="BO7" s="8">
        <f aca="true" t="shared" si="1" ref="BO7:BT7">SUM(BO4:BO6)</f>
        <v>445</v>
      </c>
      <c r="BP7" s="8">
        <f t="shared" si="1"/>
        <v>265.5</v>
      </c>
      <c r="BQ7" s="8">
        <f t="shared" si="1"/>
        <v>179.5</v>
      </c>
      <c r="BR7" s="8">
        <f t="shared" si="1"/>
        <v>265.5</v>
      </c>
      <c r="BS7" s="8">
        <f t="shared" si="1"/>
        <v>265.5</v>
      </c>
      <c r="BT7" s="8">
        <f t="shared" si="1"/>
        <v>265.5</v>
      </c>
    </row>
    <row r="8" spans="1:72" s="12" customFormat="1" ht="12.75">
      <c r="A8" s="12" t="s">
        <v>27</v>
      </c>
      <c r="B8" s="19">
        <f>+B7*kalkulátor!$C$7</f>
        <v>0</v>
      </c>
      <c r="C8" s="19">
        <f>+C7*kalkulátor!$C$7</f>
        <v>0</v>
      </c>
      <c r="D8" s="19">
        <f>+D7*kalkulátor!$C$7</f>
        <v>0</v>
      </c>
      <c r="E8" s="19">
        <f>+E7*kalkulátor!$C$7</f>
        <v>0</v>
      </c>
      <c r="F8" s="19">
        <f>+F7*kalkulátor!$C$7</f>
        <v>0</v>
      </c>
      <c r="G8" s="19">
        <f>+G7*kalkulátor!$C$7</f>
        <v>0</v>
      </c>
      <c r="H8" s="19">
        <f>+H7*kalkulátor!$C$7</f>
        <v>0</v>
      </c>
      <c r="I8" s="19">
        <f>+I7*kalkulátor!$C$7</f>
        <v>0</v>
      </c>
      <c r="J8" s="19">
        <f>+J7*kalkulátor!$C$7</f>
        <v>0</v>
      </c>
      <c r="K8" s="19">
        <f>+K7*kalkulátor!$C$7</f>
        <v>0</v>
      </c>
      <c r="L8" s="81">
        <f>+L7*kalkulátor!$C$7</f>
        <v>0</v>
      </c>
      <c r="M8" s="81">
        <f>+M7*kalkulátor!$C$7</f>
        <v>0</v>
      </c>
      <c r="N8" s="81">
        <f>+N7*kalkulátor!$C$7</f>
        <v>0</v>
      </c>
      <c r="O8" s="19">
        <f>+O7*kalkulátor!$C$7</f>
        <v>0</v>
      </c>
      <c r="P8" s="19">
        <f>+P7*kalkulátor!$C$7</f>
        <v>0</v>
      </c>
      <c r="Q8" s="19">
        <f>+Q7*kalkulátor!$C$7</f>
        <v>0</v>
      </c>
      <c r="R8" s="57">
        <f>+R7*kalkulátor!$C$7</f>
        <v>0</v>
      </c>
      <c r="S8" s="19">
        <f>+S7*kalkulátor!$C$7</f>
        <v>0</v>
      </c>
      <c r="T8" s="57">
        <f>+T7*kalkulátor!$C$7</f>
        <v>0</v>
      </c>
      <c r="U8" s="66">
        <f>+U7*kalkulátor!$C$7</f>
        <v>0</v>
      </c>
      <c r="V8" s="19">
        <f>+V7*kalkulátor!$C$7</f>
        <v>0</v>
      </c>
      <c r="W8" s="66">
        <f>+W7*kalkulátor!$C$7</f>
        <v>0</v>
      </c>
      <c r="X8" s="19">
        <f>+X7*kalkulátor!$C$7</f>
        <v>0</v>
      </c>
      <c r="Y8" s="19">
        <f>+Y7*kalkulátor!$C$7</f>
        <v>0</v>
      </c>
      <c r="Z8" s="19">
        <f>+Z7*kalkulátor!$C$7</f>
        <v>0</v>
      </c>
      <c r="AA8" s="81">
        <f>+AA7*kalkulátor!$C$7</f>
        <v>0</v>
      </c>
      <c r="AB8" s="81">
        <f>+AB7*kalkulátor!$C$7</f>
        <v>0</v>
      </c>
      <c r="AC8" s="81">
        <f>+AC7*kalkulátor!$C$7</f>
        <v>0</v>
      </c>
      <c r="AD8" s="19">
        <f>+AD7*kalkulátor!$C$7</f>
        <v>0</v>
      </c>
      <c r="AE8" s="81">
        <f>+AE7*kalkulátor!$C$7</f>
        <v>0</v>
      </c>
      <c r="AF8" s="81">
        <f>+AF7*kalkulátor!$C$7</f>
        <v>0</v>
      </c>
      <c r="AG8" s="81">
        <f>+AG7*kalkulátor!$C$7</f>
        <v>0</v>
      </c>
      <c r="AH8" s="81">
        <f>+AH7*kalkulátor!$C$7</f>
        <v>0</v>
      </c>
      <c r="AI8" s="81">
        <f>+AI7*kalkulátor!$C$7</f>
        <v>0</v>
      </c>
      <c r="AJ8" s="81">
        <f>+AJ7*kalkulátor!$C$7</f>
        <v>0</v>
      </c>
      <c r="AK8" s="81">
        <f>+AK7*kalkulátor!$C$7</f>
        <v>0</v>
      </c>
      <c r="AL8" s="81">
        <f>+AL7*kalkulátor!$C$7</f>
        <v>0</v>
      </c>
      <c r="AM8" s="81">
        <f>+AM7*kalkulátor!$C$7</f>
        <v>0</v>
      </c>
      <c r="AN8" s="19">
        <f>+AN7*kalkulátor!$C$7</f>
        <v>0</v>
      </c>
      <c r="AO8" s="19">
        <f>+AO7*kalkulátor!$C$7</f>
        <v>0</v>
      </c>
      <c r="AP8" s="81">
        <f>+AP7*kalkulátor!$C$7</f>
        <v>0</v>
      </c>
      <c r="AQ8" s="81">
        <f>+AQ7*kalkulátor!$C$7</f>
        <v>0</v>
      </c>
      <c r="AR8" s="81">
        <f>+AR7*kalkulátor!$C$7</f>
        <v>0</v>
      </c>
      <c r="AS8" s="81">
        <f>+AS7*kalkulátor!$C$7</f>
        <v>0</v>
      </c>
      <c r="AT8" s="81">
        <f>+AT7*kalkulátor!$C$7</f>
        <v>0</v>
      </c>
      <c r="AU8" s="81">
        <f>+AU7*kalkulátor!$C$7</f>
        <v>0</v>
      </c>
      <c r="AV8" s="19">
        <f>+AV7*kalkulátor!$C$7</f>
        <v>0</v>
      </c>
      <c r="AW8" s="19">
        <f>+AW7*kalkulátor!$C$7</f>
        <v>0</v>
      </c>
      <c r="AX8" s="19">
        <f>+AX7*kalkulátor!$C$7</f>
        <v>0</v>
      </c>
      <c r="AY8" s="19">
        <f>+AY7*kalkulátor!$C$7</f>
        <v>0</v>
      </c>
      <c r="AZ8" s="19">
        <f>+AZ7*kalkulátor!$C$7</f>
        <v>0</v>
      </c>
      <c r="BA8" s="66">
        <f>+BA7*kalkulátor!$C$7</f>
        <v>0</v>
      </c>
      <c r="BB8" s="19">
        <f>+BB7*kalkulátor!$C$7</f>
        <v>0</v>
      </c>
      <c r="BC8" s="66">
        <f>+BC7*kalkulátor!$C$7</f>
        <v>0</v>
      </c>
      <c r="BD8" s="19">
        <f>+BD7*kalkulátor!$C$7</f>
        <v>0</v>
      </c>
      <c r="BE8" s="19">
        <f>+BE7*kalkulátor!$C$7</f>
        <v>0</v>
      </c>
      <c r="BF8" s="19">
        <f>+BF7*kalkulátor!$C$7</f>
        <v>0</v>
      </c>
      <c r="BG8" s="19">
        <f>+BG7*kalkulátor!$C$7</f>
        <v>0</v>
      </c>
      <c r="BH8" s="19">
        <f>+BH7*kalkulátor!$C$7</f>
        <v>0</v>
      </c>
      <c r="BI8" s="19">
        <f>+BI7*kalkulátor!$C$7</f>
        <v>0</v>
      </c>
      <c r="BJ8" s="19">
        <f>+BJ7*kalkulátor!$C$7</f>
        <v>0</v>
      </c>
      <c r="BK8" s="19">
        <f>+BK7*kalkulátor!$C$7</f>
        <v>0</v>
      </c>
      <c r="BL8" s="57">
        <f>+BL7*kalkulátor!$C$7</f>
        <v>0</v>
      </c>
      <c r="BM8" s="19">
        <f>+BM7*kalkulátor!$C$7</f>
        <v>0</v>
      </c>
      <c r="BN8" s="57">
        <f>+BN7*kalkulátor!$C$7</f>
        <v>0</v>
      </c>
      <c r="BO8" s="19">
        <f>+BO7*kalkulátor!$C$7</f>
        <v>0</v>
      </c>
      <c r="BP8" s="19">
        <f>+BP7*kalkulátor!$C$7</f>
        <v>0</v>
      </c>
      <c r="BQ8" s="19">
        <f>+BQ7*kalkulátor!$C$7</f>
        <v>0</v>
      </c>
      <c r="BR8" s="19">
        <f>+BR7*kalkulátor!$C$7</f>
        <v>0</v>
      </c>
      <c r="BS8" s="19">
        <f>+BS7*kalkulátor!$C$7</f>
        <v>0</v>
      </c>
      <c r="BT8" s="19">
        <f>+BT7*kalkulátor!$C$7</f>
        <v>0</v>
      </c>
    </row>
    <row r="9" spans="1:72" ht="12.75">
      <c r="A9" s="12" t="s">
        <v>24</v>
      </c>
      <c r="B9" s="45">
        <v>243</v>
      </c>
      <c r="C9" s="45">
        <v>243</v>
      </c>
      <c r="D9" s="9"/>
      <c r="E9" s="45">
        <v>243</v>
      </c>
      <c r="F9" s="45">
        <v>243</v>
      </c>
      <c r="G9" s="45">
        <v>243</v>
      </c>
      <c r="H9" s="45">
        <v>243</v>
      </c>
      <c r="I9" s="9"/>
      <c r="J9" s="45">
        <v>243</v>
      </c>
      <c r="K9" s="45">
        <v>243</v>
      </c>
      <c r="L9" s="82">
        <v>0</v>
      </c>
      <c r="M9" s="82">
        <v>0</v>
      </c>
      <c r="N9" s="87"/>
      <c r="O9" s="45">
        <v>225</v>
      </c>
      <c r="P9" s="45">
        <v>225</v>
      </c>
      <c r="Q9" s="9"/>
      <c r="R9" s="58">
        <v>243</v>
      </c>
      <c r="S9" s="45">
        <v>243</v>
      </c>
      <c r="T9" s="62"/>
      <c r="U9" s="73">
        <v>243</v>
      </c>
      <c r="V9" s="45">
        <v>243</v>
      </c>
      <c r="W9" s="71"/>
      <c r="X9" s="45">
        <v>225</v>
      </c>
      <c r="Y9" s="45">
        <v>225</v>
      </c>
      <c r="Z9" s="9"/>
      <c r="AA9" s="82">
        <v>243</v>
      </c>
      <c r="AB9" s="82">
        <v>243</v>
      </c>
      <c r="AC9" s="87"/>
      <c r="AD9" s="45">
        <v>243</v>
      </c>
      <c r="AE9" s="82">
        <v>243</v>
      </c>
      <c r="AF9" s="82">
        <v>243</v>
      </c>
      <c r="AG9" s="87"/>
      <c r="AH9" s="82">
        <v>243</v>
      </c>
      <c r="AI9" s="82">
        <v>243</v>
      </c>
      <c r="AJ9" s="87"/>
      <c r="AK9" s="82">
        <v>243</v>
      </c>
      <c r="AL9" s="82">
        <v>243</v>
      </c>
      <c r="AM9" s="82">
        <v>243</v>
      </c>
      <c r="AN9" s="45">
        <v>243</v>
      </c>
      <c r="AO9" s="45">
        <v>243</v>
      </c>
      <c r="AP9" s="82">
        <v>225</v>
      </c>
      <c r="AQ9" s="82">
        <v>225</v>
      </c>
      <c r="AR9" s="87"/>
      <c r="AS9" s="82">
        <v>225</v>
      </c>
      <c r="AT9" s="82">
        <v>225</v>
      </c>
      <c r="AU9" s="87"/>
      <c r="AV9" s="45">
        <v>396.9</v>
      </c>
      <c r="AW9" s="45">
        <v>243</v>
      </c>
      <c r="AX9" s="45">
        <v>243</v>
      </c>
      <c r="AY9" s="45">
        <v>243</v>
      </c>
      <c r="AZ9" s="9"/>
      <c r="BA9" s="73">
        <v>243</v>
      </c>
      <c r="BB9" s="45">
        <v>243</v>
      </c>
      <c r="BC9" s="70"/>
      <c r="BD9" s="45">
        <v>243</v>
      </c>
      <c r="BE9" s="8">
        <v>230.76</v>
      </c>
      <c r="BF9" s="8">
        <v>180</v>
      </c>
      <c r="BG9" s="8">
        <v>180</v>
      </c>
      <c r="BH9" s="9"/>
      <c r="BI9" s="8">
        <v>230.76</v>
      </c>
      <c r="BJ9" s="8">
        <v>230.76</v>
      </c>
      <c r="BK9" s="9"/>
      <c r="BL9" s="58">
        <v>243</v>
      </c>
      <c r="BM9" s="45">
        <v>243</v>
      </c>
      <c r="BN9" s="62"/>
      <c r="BO9" s="45">
        <v>243</v>
      </c>
      <c r="BP9" s="45">
        <v>243</v>
      </c>
      <c r="BQ9" s="9"/>
      <c r="BR9" s="45">
        <v>243</v>
      </c>
      <c r="BS9" s="82">
        <v>243</v>
      </c>
      <c r="BT9" s="45">
        <v>243</v>
      </c>
    </row>
    <row r="10" spans="1:71" ht="12.75">
      <c r="A10" s="6" t="s">
        <v>17</v>
      </c>
      <c r="L10" s="83"/>
      <c r="M10" s="83"/>
      <c r="N10" s="83"/>
      <c r="R10" s="59"/>
      <c r="T10" s="59"/>
      <c r="U10" s="68"/>
      <c r="W10" s="68"/>
      <c r="AA10" s="83"/>
      <c r="AB10" s="83"/>
      <c r="AC10" s="83"/>
      <c r="AE10" s="83"/>
      <c r="AF10" s="83"/>
      <c r="AG10" s="83"/>
      <c r="AH10" s="83"/>
      <c r="AI10" s="83"/>
      <c r="AJ10" s="83"/>
      <c r="AK10" s="83"/>
      <c r="AL10" s="83"/>
      <c r="AM10" s="83"/>
      <c r="AP10" s="83"/>
      <c r="AQ10" s="83"/>
      <c r="AR10" s="83"/>
      <c r="AS10" s="83"/>
      <c r="AT10" s="83"/>
      <c r="AU10" s="83"/>
      <c r="BA10" s="68"/>
      <c r="BC10" s="68"/>
      <c r="BL10" s="59"/>
      <c r="BN10" s="59"/>
      <c r="BS10" s="83"/>
    </row>
    <row r="11" spans="1:71" ht="12.75">
      <c r="A11" s="6" t="s">
        <v>18</v>
      </c>
      <c r="L11" s="83"/>
      <c r="M11" s="83"/>
      <c r="N11" s="83"/>
      <c r="R11" s="59"/>
      <c r="T11" s="59"/>
      <c r="U11" s="68"/>
      <c r="W11" s="68"/>
      <c r="AA11" s="83"/>
      <c r="AB11" s="83"/>
      <c r="AC11" s="83"/>
      <c r="AE11" s="83"/>
      <c r="AF11" s="83"/>
      <c r="AG11" s="83"/>
      <c r="AH11" s="83"/>
      <c r="AI11" s="83"/>
      <c r="AJ11" s="83"/>
      <c r="AK11" s="83"/>
      <c r="AL11" s="83"/>
      <c r="AM11" s="83"/>
      <c r="AP11" s="83"/>
      <c r="AQ11" s="83"/>
      <c r="AR11" s="83"/>
      <c r="AS11" s="83"/>
      <c r="AT11" s="83"/>
      <c r="AU11" s="83"/>
      <c r="BA11" s="68"/>
      <c r="BC11" s="68"/>
      <c r="BL11" s="59"/>
      <c r="BN11" s="59"/>
      <c r="BS11" s="83"/>
    </row>
    <row r="12" spans="1:71" ht="12.75">
      <c r="A12" s="6" t="s">
        <v>19</v>
      </c>
      <c r="L12" s="83"/>
      <c r="M12" s="83"/>
      <c r="N12" s="83"/>
      <c r="R12" s="59"/>
      <c r="T12" s="59"/>
      <c r="U12" s="68"/>
      <c r="W12" s="68"/>
      <c r="AA12" s="83"/>
      <c r="AB12" s="83"/>
      <c r="AC12" s="83"/>
      <c r="AE12" s="83"/>
      <c r="AF12" s="83"/>
      <c r="AG12" s="83"/>
      <c r="AH12" s="83"/>
      <c r="AI12" s="83"/>
      <c r="AJ12" s="83"/>
      <c r="AK12" s="83"/>
      <c r="AL12" s="83"/>
      <c r="AM12" s="83"/>
      <c r="AP12" s="83"/>
      <c r="AQ12" s="83"/>
      <c r="AR12" s="83"/>
      <c r="AS12" s="83"/>
      <c r="AT12" s="83"/>
      <c r="AU12" s="83"/>
      <c r="BA12" s="68"/>
      <c r="BC12" s="68"/>
      <c r="BL12" s="59"/>
      <c r="BN12" s="59"/>
      <c r="BS12" s="83"/>
    </row>
    <row r="13" spans="1:71" ht="12.75">
      <c r="A13" s="6" t="s">
        <v>20</v>
      </c>
      <c r="L13" s="83"/>
      <c r="M13" s="83"/>
      <c r="N13" s="83"/>
      <c r="R13" s="59"/>
      <c r="T13" s="59"/>
      <c r="U13" s="68"/>
      <c r="W13" s="68"/>
      <c r="AA13" s="83"/>
      <c r="AB13" s="83"/>
      <c r="AC13" s="83"/>
      <c r="AE13" s="83"/>
      <c r="AF13" s="83"/>
      <c r="AG13" s="83"/>
      <c r="AH13" s="83"/>
      <c r="AI13" s="83"/>
      <c r="AJ13" s="83"/>
      <c r="AK13" s="83"/>
      <c r="AL13" s="83"/>
      <c r="AM13" s="83"/>
      <c r="AP13" s="83"/>
      <c r="AQ13" s="83"/>
      <c r="AR13" s="83"/>
      <c r="AS13" s="83"/>
      <c r="AT13" s="83"/>
      <c r="AU13" s="83"/>
      <c r="BA13" s="68"/>
      <c r="BC13" s="68"/>
      <c r="BL13" s="59"/>
      <c r="BN13" s="59"/>
      <c r="BS13" s="83"/>
    </row>
    <row r="14" spans="1:71" ht="12.75">
      <c r="A14" s="6" t="s">
        <v>21</v>
      </c>
      <c r="L14" s="83"/>
      <c r="M14" s="83"/>
      <c r="N14" s="83"/>
      <c r="R14" s="59"/>
      <c r="T14" s="59"/>
      <c r="U14" s="68"/>
      <c r="W14" s="68"/>
      <c r="AA14" s="83"/>
      <c r="AB14" s="83"/>
      <c r="AC14" s="83"/>
      <c r="AE14" s="83"/>
      <c r="AF14" s="83"/>
      <c r="AG14" s="83"/>
      <c r="AH14" s="83"/>
      <c r="AI14" s="83"/>
      <c r="AJ14" s="83"/>
      <c r="AK14" s="83"/>
      <c r="AL14" s="83"/>
      <c r="AM14" s="83"/>
      <c r="AP14" s="83"/>
      <c r="AQ14" s="83"/>
      <c r="AR14" s="83"/>
      <c r="AS14" s="83"/>
      <c r="AT14" s="83"/>
      <c r="AU14" s="83"/>
      <c r="BA14" s="68"/>
      <c r="BC14" s="68"/>
      <c r="BL14" s="59"/>
      <c r="BN14" s="59"/>
      <c r="BS14" s="83"/>
    </row>
    <row r="15" spans="1:72" ht="12.75">
      <c r="A15" s="12" t="s">
        <v>37</v>
      </c>
      <c r="B15" s="8">
        <v>323.1</v>
      </c>
      <c r="C15" s="49"/>
      <c r="D15" s="46">
        <v>323.1</v>
      </c>
      <c r="E15" s="52"/>
      <c r="F15" s="53"/>
      <c r="G15" s="8">
        <v>305.55</v>
      </c>
      <c r="H15" s="49"/>
      <c r="I15" s="46">
        <v>305.55</v>
      </c>
      <c r="J15" s="50"/>
      <c r="K15" s="51"/>
      <c r="L15" s="79">
        <v>0</v>
      </c>
      <c r="M15" s="84"/>
      <c r="N15" s="79">
        <v>0</v>
      </c>
      <c r="O15" s="8"/>
      <c r="P15" s="49"/>
      <c r="Q15" s="46"/>
      <c r="R15" s="55">
        <v>356.4</v>
      </c>
      <c r="S15" s="50"/>
      <c r="T15" s="55">
        <v>356.4</v>
      </c>
      <c r="U15" s="64">
        <v>198</v>
      </c>
      <c r="V15" s="51"/>
      <c r="W15" s="64">
        <v>198</v>
      </c>
      <c r="X15" s="48">
        <v>92.34</v>
      </c>
      <c r="Y15" s="49"/>
      <c r="Z15" s="48">
        <v>92.34</v>
      </c>
      <c r="AA15" s="79">
        <v>211.5</v>
      </c>
      <c r="AB15" s="84"/>
      <c r="AC15" s="79">
        <v>211.5</v>
      </c>
      <c r="AD15" s="50"/>
      <c r="AE15" s="79">
        <v>198</v>
      </c>
      <c r="AF15" s="84"/>
      <c r="AG15" s="79">
        <v>198</v>
      </c>
      <c r="AH15" s="79">
        <v>198</v>
      </c>
      <c r="AI15" s="84"/>
      <c r="AJ15" s="79">
        <v>198</v>
      </c>
      <c r="AK15" s="83"/>
      <c r="AL15" s="83"/>
      <c r="AM15" s="83"/>
      <c r="AN15" s="9"/>
      <c r="AO15" s="9"/>
      <c r="AP15" s="79">
        <v>180</v>
      </c>
      <c r="AQ15" s="84"/>
      <c r="AR15" s="79">
        <v>180</v>
      </c>
      <c r="AS15" s="79">
        <v>180</v>
      </c>
      <c r="AT15" s="84"/>
      <c r="AU15" s="79">
        <v>180</v>
      </c>
      <c r="AV15" s="9"/>
      <c r="AW15" s="9"/>
      <c r="AX15" s="48">
        <v>92.34</v>
      </c>
      <c r="AY15" s="49"/>
      <c r="AZ15" s="48">
        <v>92.34</v>
      </c>
      <c r="BA15" s="64">
        <v>198</v>
      </c>
      <c r="BB15" s="50"/>
      <c r="BC15" s="64">
        <v>198</v>
      </c>
      <c r="BD15" s="9"/>
      <c r="BE15" s="9"/>
      <c r="BF15" s="9"/>
      <c r="BG15" s="9"/>
      <c r="BH15" s="9"/>
      <c r="BI15" s="8">
        <v>184.59</v>
      </c>
      <c r="BJ15" s="9"/>
      <c r="BK15" s="8">
        <v>184.59</v>
      </c>
      <c r="BL15" s="55">
        <v>356.4</v>
      </c>
      <c r="BM15" s="9"/>
      <c r="BN15" s="55">
        <v>356.4</v>
      </c>
      <c r="BO15" s="47"/>
      <c r="BP15" s="9"/>
      <c r="BQ15" s="47"/>
      <c r="BR15" s="9"/>
      <c r="BS15" s="87"/>
      <c r="BT15" s="9"/>
    </row>
    <row r="16" spans="1:71" ht="12.75">
      <c r="A16" s="6" t="s">
        <v>17</v>
      </c>
      <c r="L16" s="83"/>
      <c r="M16" s="83"/>
      <c r="N16" s="83" t="s">
        <v>75</v>
      </c>
      <c r="R16" s="59"/>
      <c r="T16" s="59"/>
      <c r="U16" s="68"/>
      <c r="W16" s="68"/>
      <c r="AA16" s="83"/>
      <c r="AB16" s="83"/>
      <c r="AC16" s="83" t="s">
        <v>75</v>
      </c>
      <c r="AE16" s="83"/>
      <c r="AF16" s="83"/>
      <c r="AG16" s="83" t="s">
        <v>75</v>
      </c>
      <c r="AH16" s="83"/>
      <c r="AI16" s="83"/>
      <c r="AJ16" s="83" t="s">
        <v>75</v>
      </c>
      <c r="AK16" s="83"/>
      <c r="AL16" s="83"/>
      <c r="AM16" s="83"/>
      <c r="AP16" s="83"/>
      <c r="AQ16" s="83"/>
      <c r="AR16" s="83" t="s">
        <v>75</v>
      </c>
      <c r="AS16" s="83"/>
      <c r="AT16" s="83"/>
      <c r="AU16" s="83" t="s">
        <v>75</v>
      </c>
      <c r="BA16" s="68"/>
      <c r="BC16" s="68"/>
      <c r="BL16" s="59"/>
      <c r="BN16" s="59"/>
      <c r="BS16" s="83"/>
    </row>
    <row r="17" spans="1:71" ht="12.75">
      <c r="A17" s="6" t="s">
        <v>18</v>
      </c>
      <c r="L17" s="83"/>
      <c r="M17" s="83"/>
      <c r="N17" s="83"/>
      <c r="R17" s="59"/>
      <c r="T17" s="59"/>
      <c r="U17" s="68"/>
      <c r="W17" s="68"/>
      <c r="AA17" s="83"/>
      <c r="AB17" s="83"/>
      <c r="AC17" s="83"/>
      <c r="AE17" s="83"/>
      <c r="AF17" s="83"/>
      <c r="AG17" s="83"/>
      <c r="AH17" s="83"/>
      <c r="AI17" s="83"/>
      <c r="AJ17" s="83"/>
      <c r="AK17" s="83"/>
      <c r="AL17" s="83"/>
      <c r="AM17" s="83"/>
      <c r="AP17" s="83"/>
      <c r="AQ17" s="83"/>
      <c r="AR17" s="83"/>
      <c r="AS17" s="83"/>
      <c r="AT17" s="83"/>
      <c r="AU17" s="83"/>
      <c r="BA17" s="68"/>
      <c r="BC17" s="68"/>
      <c r="BL17" s="59"/>
      <c r="BN17" s="59"/>
      <c r="BS17" s="83"/>
    </row>
    <row r="18" spans="1:71" ht="12.75">
      <c r="A18" s="6" t="s">
        <v>19</v>
      </c>
      <c r="L18" s="83"/>
      <c r="M18" s="83"/>
      <c r="N18" s="83"/>
      <c r="R18" s="59"/>
      <c r="T18" s="59"/>
      <c r="U18" s="68"/>
      <c r="W18" s="68"/>
      <c r="AA18" s="83"/>
      <c r="AB18" s="83"/>
      <c r="AC18" s="83"/>
      <c r="AE18" s="83"/>
      <c r="AF18" s="83"/>
      <c r="AG18" s="83"/>
      <c r="AH18" s="83"/>
      <c r="AI18" s="83"/>
      <c r="AJ18" s="83"/>
      <c r="AK18" s="83"/>
      <c r="AL18" s="83"/>
      <c r="AM18" s="83"/>
      <c r="AP18" s="83"/>
      <c r="AQ18" s="83"/>
      <c r="AR18" s="83"/>
      <c r="AS18" s="83"/>
      <c r="AT18" s="83"/>
      <c r="AU18" s="83"/>
      <c r="BA18" s="68"/>
      <c r="BC18" s="68"/>
      <c r="BL18" s="59"/>
      <c r="BN18" s="59"/>
      <c r="BS18" s="83"/>
    </row>
    <row r="19" spans="1:71" ht="12.75">
      <c r="A19" s="6" t="s">
        <v>20</v>
      </c>
      <c r="L19" s="83"/>
      <c r="M19" s="83"/>
      <c r="N19" s="83"/>
      <c r="R19" s="59"/>
      <c r="T19" s="59"/>
      <c r="U19" s="68"/>
      <c r="W19" s="68"/>
      <c r="AA19" s="83"/>
      <c r="AB19" s="83"/>
      <c r="AC19" s="83"/>
      <c r="AE19" s="83"/>
      <c r="AF19" s="83"/>
      <c r="AG19" s="83"/>
      <c r="AH19" s="83"/>
      <c r="AI19" s="83"/>
      <c r="AJ19" s="83"/>
      <c r="AK19" s="83"/>
      <c r="AL19" s="83"/>
      <c r="AM19" s="83"/>
      <c r="AP19" s="83"/>
      <c r="AQ19" s="83"/>
      <c r="AR19" s="83"/>
      <c r="AS19" s="83"/>
      <c r="AT19" s="83"/>
      <c r="AU19" s="83"/>
      <c r="BA19" s="68"/>
      <c r="BC19" s="68"/>
      <c r="BL19" s="59"/>
      <c r="BN19" s="59"/>
      <c r="BS19" s="83"/>
    </row>
    <row r="20" spans="1:71" ht="12.75">
      <c r="A20" s="6" t="s">
        <v>21</v>
      </c>
      <c r="L20" s="83"/>
      <c r="M20" s="83"/>
      <c r="N20" s="83"/>
      <c r="R20" s="59"/>
      <c r="T20" s="59"/>
      <c r="U20" s="68"/>
      <c r="W20" s="68"/>
      <c r="AA20" s="83"/>
      <c r="AB20" s="83"/>
      <c r="AC20" s="83"/>
      <c r="AE20" s="83"/>
      <c r="AF20" s="83"/>
      <c r="AG20" s="83"/>
      <c r="AH20" s="83"/>
      <c r="AI20" s="83"/>
      <c r="AJ20" s="83"/>
      <c r="AK20" s="83"/>
      <c r="AL20" s="83"/>
      <c r="AM20" s="83"/>
      <c r="AP20" s="83"/>
      <c r="AQ20" s="83"/>
      <c r="AR20" s="83"/>
      <c r="AS20" s="83"/>
      <c r="AT20" s="83"/>
      <c r="AU20" s="83"/>
      <c r="BA20" s="68"/>
      <c r="BC20" s="68"/>
      <c r="BL20" s="59"/>
      <c r="BN20" s="59"/>
      <c r="BS20" s="83"/>
    </row>
    <row r="21" spans="1:72" s="12" customFormat="1" ht="12.75">
      <c r="A21" s="12" t="s">
        <v>26</v>
      </c>
      <c r="B21" s="13">
        <f>(B9+B15)</f>
        <v>566.1</v>
      </c>
      <c r="C21" s="13">
        <f aca="true" t="shared" si="2" ref="C21:BN21">(C9+C15)</f>
        <v>243</v>
      </c>
      <c r="D21" s="13">
        <f t="shared" si="2"/>
        <v>323.1</v>
      </c>
      <c r="E21" s="13">
        <f t="shared" si="2"/>
        <v>243</v>
      </c>
      <c r="F21" s="13">
        <f t="shared" si="2"/>
        <v>243</v>
      </c>
      <c r="G21" s="13">
        <f t="shared" si="2"/>
        <v>548.55</v>
      </c>
      <c r="H21" s="13">
        <f t="shared" si="2"/>
        <v>243</v>
      </c>
      <c r="I21" s="13">
        <f t="shared" si="2"/>
        <v>305.55</v>
      </c>
      <c r="J21" s="13">
        <f t="shared" si="2"/>
        <v>243</v>
      </c>
      <c r="K21" s="13">
        <f t="shared" si="2"/>
        <v>243</v>
      </c>
      <c r="L21" s="85">
        <f t="shared" si="2"/>
        <v>0</v>
      </c>
      <c r="M21" s="85">
        <f t="shared" si="2"/>
        <v>0</v>
      </c>
      <c r="N21" s="85">
        <f t="shared" si="2"/>
        <v>0</v>
      </c>
      <c r="O21" s="13">
        <f t="shared" si="2"/>
        <v>225</v>
      </c>
      <c r="P21" s="13">
        <f t="shared" si="2"/>
        <v>225</v>
      </c>
      <c r="Q21" s="13">
        <f t="shared" si="2"/>
        <v>0</v>
      </c>
      <c r="R21" s="60">
        <f t="shared" si="2"/>
        <v>599.4</v>
      </c>
      <c r="S21" s="13">
        <f t="shared" si="2"/>
        <v>243</v>
      </c>
      <c r="T21" s="60">
        <f t="shared" si="2"/>
        <v>356.4</v>
      </c>
      <c r="U21" s="67">
        <f t="shared" si="2"/>
        <v>441</v>
      </c>
      <c r="V21" s="13">
        <f t="shared" si="2"/>
        <v>243</v>
      </c>
      <c r="W21" s="67">
        <f t="shared" si="2"/>
        <v>198</v>
      </c>
      <c r="X21" s="13">
        <f t="shared" si="2"/>
        <v>317.34000000000003</v>
      </c>
      <c r="Y21" s="13">
        <f t="shared" si="2"/>
        <v>225</v>
      </c>
      <c r="Z21" s="13">
        <f t="shared" si="2"/>
        <v>92.34</v>
      </c>
      <c r="AA21" s="85">
        <f t="shared" si="2"/>
        <v>454.5</v>
      </c>
      <c r="AB21" s="85">
        <f t="shared" si="2"/>
        <v>243</v>
      </c>
      <c r="AC21" s="85">
        <f t="shared" si="2"/>
        <v>211.5</v>
      </c>
      <c r="AD21" s="13">
        <f t="shared" si="2"/>
        <v>243</v>
      </c>
      <c r="AE21" s="85">
        <f t="shared" si="2"/>
        <v>441</v>
      </c>
      <c r="AF21" s="85">
        <f t="shared" si="2"/>
        <v>243</v>
      </c>
      <c r="AG21" s="85">
        <f t="shared" si="2"/>
        <v>198</v>
      </c>
      <c r="AH21" s="85">
        <f t="shared" si="2"/>
        <v>441</v>
      </c>
      <c r="AI21" s="85">
        <f t="shared" si="2"/>
        <v>243</v>
      </c>
      <c r="AJ21" s="85">
        <f t="shared" si="2"/>
        <v>198</v>
      </c>
      <c r="AK21" s="85">
        <f t="shared" si="2"/>
        <v>243</v>
      </c>
      <c r="AL21" s="85">
        <f t="shared" si="2"/>
        <v>243</v>
      </c>
      <c r="AM21" s="85">
        <f t="shared" si="2"/>
        <v>243</v>
      </c>
      <c r="AN21" s="13">
        <f t="shared" si="2"/>
        <v>243</v>
      </c>
      <c r="AO21" s="13">
        <f t="shared" si="2"/>
        <v>243</v>
      </c>
      <c r="AP21" s="85">
        <f t="shared" si="2"/>
        <v>405</v>
      </c>
      <c r="AQ21" s="85">
        <f t="shared" si="2"/>
        <v>225</v>
      </c>
      <c r="AR21" s="85">
        <f t="shared" si="2"/>
        <v>180</v>
      </c>
      <c r="AS21" s="85">
        <f t="shared" si="2"/>
        <v>405</v>
      </c>
      <c r="AT21" s="85">
        <f t="shared" si="2"/>
        <v>225</v>
      </c>
      <c r="AU21" s="85">
        <f t="shared" si="2"/>
        <v>180</v>
      </c>
      <c r="AV21" s="13">
        <f t="shared" si="2"/>
        <v>396.9</v>
      </c>
      <c r="AW21" s="13">
        <f t="shared" si="2"/>
        <v>243</v>
      </c>
      <c r="AX21" s="13">
        <f t="shared" si="2"/>
        <v>335.34000000000003</v>
      </c>
      <c r="AY21" s="13">
        <f t="shared" si="2"/>
        <v>243</v>
      </c>
      <c r="AZ21" s="13">
        <f t="shared" si="2"/>
        <v>92.34</v>
      </c>
      <c r="BA21" s="67">
        <f t="shared" si="2"/>
        <v>441</v>
      </c>
      <c r="BB21" s="13">
        <f t="shared" si="2"/>
        <v>243</v>
      </c>
      <c r="BC21" s="67">
        <f t="shared" si="2"/>
        <v>198</v>
      </c>
      <c r="BD21" s="13">
        <f t="shared" si="2"/>
        <v>243</v>
      </c>
      <c r="BE21" s="13">
        <f t="shared" si="2"/>
        <v>230.76</v>
      </c>
      <c r="BF21" s="13">
        <f t="shared" si="2"/>
        <v>180</v>
      </c>
      <c r="BG21" s="13">
        <f t="shared" si="2"/>
        <v>180</v>
      </c>
      <c r="BH21" s="13">
        <f t="shared" si="2"/>
        <v>0</v>
      </c>
      <c r="BI21" s="13">
        <f t="shared" si="2"/>
        <v>415.35</v>
      </c>
      <c r="BJ21" s="13">
        <f t="shared" si="2"/>
        <v>230.76</v>
      </c>
      <c r="BK21" s="13">
        <f t="shared" si="2"/>
        <v>184.59</v>
      </c>
      <c r="BL21" s="60">
        <f t="shared" si="2"/>
        <v>599.4</v>
      </c>
      <c r="BM21" s="13">
        <f t="shared" si="2"/>
        <v>243</v>
      </c>
      <c r="BN21" s="60">
        <f t="shared" si="2"/>
        <v>356.4</v>
      </c>
      <c r="BO21" s="13">
        <f aca="true" t="shared" si="3" ref="BO21:BT21">(BO9+BO15)</f>
        <v>243</v>
      </c>
      <c r="BP21" s="13">
        <f t="shared" si="3"/>
        <v>243</v>
      </c>
      <c r="BQ21" s="13">
        <f t="shared" si="3"/>
        <v>0</v>
      </c>
      <c r="BR21" s="13">
        <f t="shared" si="3"/>
        <v>243</v>
      </c>
      <c r="BS21" s="85">
        <f t="shared" si="3"/>
        <v>243</v>
      </c>
      <c r="BT21" s="13">
        <f t="shared" si="3"/>
        <v>243</v>
      </c>
    </row>
    <row r="22" spans="1:72" ht="12.75">
      <c r="A22" s="14" t="s">
        <v>49</v>
      </c>
      <c r="B22" s="7">
        <f>+B8+B21</f>
        <v>566.1</v>
      </c>
      <c r="C22" s="7">
        <f aca="true" t="shared" si="4" ref="C22:BN22">+C8+C21</f>
        <v>243</v>
      </c>
      <c r="D22" s="7">
        <f t="shared" si="4"/>
        <v>323.1</v>
      </c>
      <c r="E22" s="7">
        <f t="shared" si="4"/>
        <v>243</v>
      </c>
      <c r="F22" s="7">
        <f t="shared" si="4"/>
        <v>243</v>
      </c>
      <c r="G22" s="7">
        <f t="shared" si="4"/>
        <v>548.55</v>
      </c>
      <c r="H22" s="7">
        <f t="shared" si="4"/>
        <v>243</v>
      </c>
      <c r="I22" s="7">
        <f t="shared" si="4"/>
        <v>305.55</v>
      </c>
      <c r="J22" s="7">
        <f t="shared" si="4"/>
        <v>243</v>
      </c>
      <c r="K22" s="7">
        <f t="shared" si="4"/>
        <v>243</v>
      </c>
      <c r="L22" s="83">
        <f t="shared" si="4"/>
        <v>0</v>
      </c>
      <c r="M22" s="83">
        <f t="shared" si="4"/>
        <v>0</v>
      </c>
      <c r="N22" s="83">
        <f t="shared" si="4"/>
        <v>0</v>
      </c>
      <c r="O22" s="7">
        <f t="shared" si="4"/>
        <v>225</v>
      </c>
      <c r="P22" s="7">
        <f t="shared" si="4"/>
        <v>225</v>
      </c>
      <c r="Q22" s="7">
        <f t="shared" si="4"/>
        <v>0</v>
      </c>
      <c r="R22" s="59">
        <f t="shared" si="4"/>
        <v>599.4</v>
      </c>
      <c r="S22" s="7">
        <f t="shared" si="4"/>
        <v>243</v>
      </c>
      <c r="T22" s="59">
        <f t="shared" si="4"/>
        <v>356.4</v>
      </c>
      <c r="U22" s="68">
        <f t="shared" si="4"/>
        <v>441</v>
      </c>
      <c r="V22" s="7">
        <f t="shared" si="4"/>
        <v>243</v>
      </c>
      <c r="W22" s="68">
        <f t="shared" si="4"/>
        <v>198</v>
      </c>
      <c r="X22" s="7">
        <f t="shared" si="4"/>
        <v>317.34000000000003</v>
      </c>
      <c r="Y22" s="7">
        <f t="shared" si="4"/>
        <v>225</v>
      </c>
      <c r="Z22" s="7">
        <f t="shared" si="4"/>
        <v>92.34</v>
      </c>
      <c r="AA22" s="83">
        <f t="shared" si="4"/>
        <v>454.5</v>
      </c>
      <c r="AB22" s="83">
        <f t="shared" si="4"/>
        <v>243</v>
      </c>
      <c r="AC22" s="83">
        <f t="shared" si="4"/>
        <v>211.5</v>
      </c>
      <c r="AD22" s="7">
        <f t="shared" si="4"/>
        <v>243</v>
      </c>
      <c r="AE22" s="83">
        <f t="shared" si="4"/>
        <v>441</v>
      </c>
      <c r="AF22" s="83">
        <f t="shared" si="4"/>
        <v>243</v>
      </c>
      <c r="AG22" s="83">
        <f t="shared" si="4"/>
        <v>198</v>
      </c>
      <c r="AH22" s="83">
        <f t="shared" si="4"/>
        <v>441</v>
      </c>
      <c r="AI22" s="83">
        <f t="shared" si="4"/>
        <v>243</v>
      </c>
      <c r="AJ22" s="83">
        <f t="shared" si="4"/>
        <v>198</v>
      </c>
      <c r="AK22" s="83">
        <f t="shared" si="4"/>
        <v>243</v>
      </c>
      <c r="AL22" s="83">
        <f t="shared" si="4"/>
        <v>243</v>
      </c>
      <c r="AM22" s="83">
        <f t="shared" si="4"/>
        <v>243</v>
      </c>
      <c r="AN22" s="7">
        <f t="shared" si="4"/>
        <v>243</v>
      </c>
      <c r="AO22" s="7">
        <f t="shared" si="4"/>
        <v>243</v>
      </c>
      <c r="AP22" s="83">
        <f t="shared" si="4"/>
        <v>405</v>
      </c>
      <c r="AQ22" s="83">
        <f t="shared" si="4"/>
        <v>225</v>
      </c>
      <c r="AR22" s="83">
        <f t="shared" si="4"/>
        <v>180</v>
      </c>
      <c r="AS22" s="83">
        <f t="shared" si="4"/>
        <v>405</v>
      </c>
      <c r="AT22" s="83">
        <f t="shared" si="4"/>
        <v>225</v>
      </c>
      <c r="AU22" s="83">
        <f t="shared" si="4"/>
        <v>180</v>
      </c>
      <c r="AV22" s="7">
        <f t="shared" si="4"/>
        <v>396.9</v>
      </c>
      <c r="AW22" s="7">
        <f t="shared" si="4"/>
        <v>243</v>
      </c>
      <c r="AX22" s="7">
        <f t="shared" si="4"/>
        <v>335.34000000000003</v>
      </c>
      <c r="AY22" s="7">
        <f t="shared" si="4"/>
        <v>243</v>
      </c>
      <c r="AZ22" s="7">
        <f t="shared" si="4"/>
        <v>92.34</v>
      </c>
      <c r="BA22" s="68">
        <f t="shared" si="4"/>
        <v>441</v>
      </c>
      <c r="BB22" s="7">
        <f t="shared" si="4"/>
        <v>243</v>
      </c>
      <c r="BC22" s="68">
        <f t="shared" si="4"/>
        <v>198</v>
      </c>
      <c r="BD22" s="7">
        <f t="shared" si="4"/>
        <v>243</v>
      </c>
      <c r="BE22" s="7">
        <f t="shared" si="4"/>
        <v>230.76</v>
      </c>
      <c r="BF22" s="7">
        <f t="shared" si="4"/>
        <v>180</v>
      </c>
      <c r="BG22" s="7">
        <f t="shared" si="4"/>
        <v>180</v>
      </c>
      <c r="BH22" s="7">
        <f t="shared" si="4"/>
        <v>0</v>
      </c>
      <c r="BI22" s="7">
        <f t="shared" si="4"/>
        <v>415.35</v>
      </c>
      <c r="BJ22" s="7">
        <f t="shared" si="4"/>
        <v>230.76</v>
      </c>
      <c r="BK22" s="7">
        <f t="shared" si="4"/>
        <v>184.59</v>
      </c>
      <c r="BL22" s="59">
        <f t="shared" si="4"/>
        <v>599.4</v>
      </c>
      <c r="BM22" s="7">
        <f t="shared" si="4"/>
        <v>243</v>
      </c>
      <c r="BN22" s="59">
        <f t="shared" si="4"/>
        <v>356.4</v>
      </c>
      <c r="BO22" s="7">
        <f aca="true" t="shared" si="5" ref="BO22:BT22">+BO8+BO21</f>
        <v>243</v>
      </c>
      <c r="BP22" s="7">
        <f t="shared" si="5"/>
        <v>243</v>
      </c>
      <c r="BQ22" s="7">
        <f t="shared" si="5"/>
        <v>0</v>
      </c>
      <c r="BR22" s="7">
        <f t="shared" si="5"/>
        <v>243</v>
      </c>
      <c r="BS22" s="83">
        <f t="shared" si="5"/>
        <v>243</v>
      </c>
      <c r="BT22" s="7">
        <f t="shared" si="5"/>
        <v>243</v>
      </c>
    </row>
    <row r="23" spans="1:72" s="12" customFormat="1" ht="12.75">
      <c r="A23" s="15" t="s">
        <v>50</v>
      </c>
      <c r="B23" s="16">
        <f>ROUND(B22*1.27,)</f>
        <v>719</v>
      </c>
      <c r="C23" s="16">
        <f aca="true" t="shared" si="6" ref="C23:BN23">ROUND(C22*1.27,)</f>
        <v>309</v>
      </c>
      <c r="D23" s="16">
        <f t="shared" si="6"/>
        <v>410</v>
      </c>
      <c r="E23" s="16">
        <f t="shared" si="6"/>
        <v>309</v>
      </c>
      <c r="F23" s="16">
        <f t="shared" si="6"/>
        <v>309</v>
      </c>
      <c r="G23" s="16">
        <f t="shared" si="6"/>
        <v>697</v>
      </c>
      <c r="H23" s="16">
        <f t="shared" si="6"/>
        <v>309</v>
      </c>
      <c r="I23" s="16">
        <f t="shared" si="6"/>
        <v>388</v>
      </c>
      <c r="J23" s="16">
        <f t="shared" si="6"/>
        <v>309</v>
      </c>
      <c r="K23" s="16">
        <f t="shared" si="6"/>
        <v>309</v>
      </c>
      <c r="L23" s="86">
        <f t="shared" si="6"/>
        <v>0</v>
      </c>
      <c r="M23" s="86">
        <f t="shared" si="6"/>
        <v>0</v>
      </c>
      <c r="N23" s="86">
        <f t="shared" si="6"/>
        <v>0</v>
      </c>
      <c r="O23" s="16">
        <f t="shared" si="6"/>
        <v>286</v>
      </c>
      <c r="P23" s="16">
        <f t="shared" si="6"/>
        <v>286</v>
      </c>
      <c r="Q23" s="16">
        <f t="shared" si="6"/>
        <v>0</v>
      </c>
      <c r="R23" s="61">
        <f t="shared" si="6"/>
        <v>761</v>
      </c>
      <c r="S23" s="16">
        <f t="shared" si="6"/>
        <v>309</v>
      </c>
      <c r="T23" s="61">
        <f t="shared" si="6"/>
        <v>453</v>
      </c>
      <c r="U23" s="69">
        <f t="shared" si="6"/>
        <v>560</v>
      </c>
      <c r="V23" s="16">
        <f t="shared" si="6"/>
        <v>309</v>
      </c>
      <c r="W23" s="69">
        <f t="shared" si="6"/>
        <v>251</v>
      </c>
      <c r="X23" s="16">
        <f t="shared" si="6"/>
        <v>403</v>
      </c>
      <c r="Y23" s="16">
        <f t="shared" si="6"/>
        <v>286</v>
      </c>
      <c r="Z23" s="16">
        <f t="shared" si="6"/>
        <v>117</v>
      </c>
      <c r="AA23" s="86">
        <f t="shared" si="6"/>
        <v>577</v>
      </c>
      <c r="AB23" s="86">
        <f t="shared" si="6"/>
        <v>309</v>
      </c>
      <c r="AC23" s="86">
        <f t="shared" si="6"/>
        <v>269</v>
      </c>
      <c r="AD23" s="16">
        <f t="shared" si="6"/>
        <v>309</v>
      </c>
      <c r="AE23" s="86">
        <f t="shared" si="6"/>
        <v>560</v>
      </c>
      <c r="AF23" s="86">
        <f t="shared" si="6"/>
        <v>309</v>
      </c>
      <c r="AG23" s="86">
        <f t="shared" si="6"/>
        <v>251</v>
      </c>
      <c r="AH23" s="86">
        <f t="shared" si="6"/>
        <v>560</v>
      </c>
      <c r="AI23" s="86">
        <f t="shared" si="6"/>
        <v>309</v>
      </c>
      <c r="AJ23" s="86">
        <f t="shared" si="6"/>
        <v>251</v>
      </c>
      <c r="AK23" s="86">
        <f t="shared" si="6"/>
        <v>309</v>
      </c>
      <c r="AL23" s="86">
        <f t="shared" si="6"/>
        <v>309</v>
      </c>
      <c r="AM23" s="86">
        <f t="shared" si="6"/>
        <v>309</v>
      </c>
      <c r="AN23" s="16">
        <f t="shared" si="6"/>
        <v>309</v>
      </c>
      <c r="AO23" s="16">
        <f t="shared" si="6"/>
        <v>309</v>
      </c>
      <c r="AP23" s="86">
        <f t="shared" si="6"/>
        <v>514</v>
      </c>
      <c r="AQ23" s="86">
        <f t="shared" si="6"/>
        <v>286</v>
      </c>
      <c r="AR23" s="86">
        <f t="shared" si="6"/>
        <v>229</v>
      </c>
      <c r="AS23" s="86">
        <f t="shared" si="6"/>
        <v>514</v>
      </c>
      <c r="AT23" s="86">
        <f t="shared" si="6"/>
        <v>286</v>
      </c>
      <c r="AU23" s="86">
        <f t="shared" si="6"/>
        <v>229</v>
      </c>
      <c r="AV23" s="16">
        <f t="shared" si="6"/>
        <v>504</v>
      </c>
      <c r="AW23" s="16">
        <f t="shared" si="6"/>
        <v>309</v>
      </c>
      <c r="AX23" s="16">
        <f t="shared" si="6"/>
        <v>426</v>
      </c>
      <c r="AY23" s="16">
        <f t="shared" si="6"/>
        <v>309</v>
      </c>
      <c r="AZ23" s="16">
        <f t="shared" si="6"/>
        <v>117</v>
      </c>
      <c r="BA23" s="69">
        <f t="shared" si="6"/>
        <v>560</v>
      </c>
      <c r="BB23" s="16">
        <f t="shared" si="6"/>
        <v>309</v>
      </c>
      <c r="BC23" s="69">
        <f t="shared" si="6"/>
        <v>251</v>
      </c>
      <c r="BD23" s="16">
        <f t="shared" si="6"/>
        <v>309</v>
      </c>
      <c r="BE23" s="16">
        <f t="shared" si="6"/>
        <v>293</v>
      </c>
      <c r="BF23" s="16">
        <f t="shared" si="6"/>
        <v>229</v>
      </c>
      <c r="BG23" s="16">
        <f t="shared" si="6"/>
        <v>229</v>
      </c>
      <c r="BH23" s="16">
        <f t="shared" si="6"/>
        <v>0</v>
      </c>
      <c r="BI23" s="16">
        <f t="shared" si="6"/>
        <v>527</v>
      </c>
      <c r="BJ23" s="16">
        <f t="shared" si="6"/>
        <v>293</v>
      </c>
      <c r="BK23" s="16">
        <f t="shared" si="6"/>
        <v>234</v>
      </c>
      <c r="BL23" s="61">
        <f t="shared" si="6"/>
        <v>761</v>
      </c>
      <c r="BM23" s="16">
        <f t="shared" si="6"/>
        <v>309</v>
      </c>
      <c r="BN23" s="61">
        <f t="shared" si="6"/>
        <v>453</v>
      </c>
      <c r="BO23" s="16">
        <f aca="true" t="shared" si="7" ref="BO23:BT23">ROUND(BO22*1.27,)</f>
        <v>309</v>
      </c>
      <c r="BP23" s="16">
        <f t="shared" si="7"/>
        <v>309</v>
      </c>
      <c r="BQ23" s="16">
        <f t="shared" si="7"/>
        <v>0</v>
      </c>
      <c r="BR23" s="16">
        <f t="shared" si="7"/>
        <v>309</v>
      </c>
      <c r="BS23" s="86">
        <f t="shared" si="7"/>
        <v>309</v>
      </c>
      <c r="BT23" s="16">
        <f t="shared" si="7"/>
        <v>309</v>
      </c>
    </row>
    <row r="24" spans="1:72" s="12" customFormat="1" ht="12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86"/>
      <c r="M24" s="86"/>
      <c r="N24" s="86"/>
      <c r="O24" s="16"/>
      <c r="P24" s="16"/>
      <c r="Q24" s="16"/>
      <c r="R24" s="61"/>
      <c r="S24" s="16"/>
      <c r="T24" s="61"/>
      <c r="U24" s="69"/>
      <c r="V24" s="16"/>
      <c r="W24" s="69"/>
      <c r="X24" s="16"/>
      <c r="Y24" s="16"/>
      <c r="Z24" s="16"/>
      <c r="AA24" s="86"/>
      <c r="AB24" s="86"/>
      <c r="AC24" s="86"/>
      <c r="AD24" s="16"/>
      <c r="AE24" s="86"/>
      <c r="AF24" s="86"/>
      <c r="AG24" s="86"/>
      <c r="AH24" s="86"/>
      <c r="AI24" s="86"/>
      <c r="AJ24" s="86"/>
      <c r="AK24" s="86"/>
      <c r="AL24" s="86"/>
      <c r="AM24" s="86"/>
      <c r="AN24" s="16"/>
      <c r="AO24" s="16"/>
      <c r="AP24" s="86"/>
      <c r="AQ24" s="86"/>
      <c r="AR24" s="86"/>
      <c r="AS24" s="86"/>
      <c r="AT24" s="86"/>
      <c r="AU24" s="86"/>
      <c r="AV24" s="16"/>
      <c r="AW24" s="16"/>
      <c r="AX24" s="16"/>
      <c r="AY24" s="16"/>
      <c r="AZ24" s="16"/>
      <c r="BA24" s="69"/>
      <c r="BB24" s="16"/>
      <c r="BC24" s="69"/>
      <c r="BD24" s="16"/>
      <c r="BE24" s="16"/>
      <c r="BF24" s="16"/>
      <c r="BG24" s="16"/>
      <c r="BH24" s="16"/>
      <c r="BI24" s="16"/>
      <c r="BJ24" s="16"/>
      <c r="BK24" s="16"/>
      <c r="BL24" s="61"/>
      <c r="BM24" s="16"/>
      <c r="BN24" s="61"/>
      <c r="BO24" s="16"/>
      <c r="BP24" s="16"/>
      <c r="BQ24" s="16"/>
      <c r="BR24" s="16"/>
      <c r="BS24" s="86"/>
      <c r="BT24" s="16"/>
    </row>
    <row r="25" spans="12:71" ht="12.75">
      <c r="L25" s="83"/>
      <c r="M25" s="83"/>
      <c r="N25" s="83"/>
      <c r="R25" s="59"/>
      <c r="T25" s="59"/>
      <c r="U25" s="68"/>
      <c r="W25" s="68"/>
      <c r="AA25" s="83"/>
      <c r="AB25" s="83"/>
      <c r="AC25" s="83"/>
      <c r="AE25" s="83"/>
      <c r="AF25" s="83"/>
      <c r="AG25" s="83"/>
      <c r="AH25" s="83"/>
      <c r="AI25" s="83"/>
      <c r="AJ25" s="83"/>
      <c r="AK25" s="83"/>
      <c r="AL25" s="83"/>
      <c r="AM25" s="83"/>
      <c r="AP25" s="83"/>
      <c r="AQ25" s="83"/>
      <c r="AR25" s="83"/>
      <c r="AS25" s="83"/>
      <c r="AT25" s="83"/>
      <c r="AU25" s="83"/>
      <c r="BA25" s="68"/>
      <c r="BC25" s="68"/>
      <c r="BL25" s="59"/>
      <c r="BN25" s="59"/>
      <c r="BS25" s="83"/>
    </row>
    <row r="26" spans="2:73" ht="12.75">
      <c r="B26" s="7" t="str">
        <f>+CONCATENATE(kalkulátor!$C$5,kalkulátor!$C$6)</f>
        <v>Tépeivóvíz</v>
      </c>
      <c r="C26" s="7" t="str">
        <f>+CONCATENATE(kalkulátor!$C$5,kalkulátor!$C$6)</f>
        <v>Tépeivóvíz</v>
      </c>
      <c r="D26" s="7" t="str">
        <f>+CONCATENATE(kalkulátor!$C$5,kalkulátor!$C$6)</f>
        <v>Tépeivóvíz</v>
      </c>
      <c r="E26" s="7" t="str">
        <f>+CONCATENATE(kalkulátor!$C$5,kalkulátor!$C$6)</f>
        <v>Tépeivóvíz</v>
      </c>
      <c r="F26" s="7" t="str">
        <f>+CONCATENATE(kalkulátor!$C$5,kalkulátor!$C$6)</f>
        <v>Tépeivóvíz</v>
      </c>
      <c r="G26" s="7" t="str">
        <f>+CONCATENATE(kalkulátor!$C$5,kalkulátor!$C$6)</f>
        <v>Tépeivóvíz</v>
      </c>
      <c r="H26" s="7" t="str">
        <f>+CONCATENATE(kalkulátor!$C$5,kalkulátor!$C$6)</f>
        <v>Tépeivóvíz</v>
      </c>
      <c r="I26" s="7" t="str">
        <f>+CONCATENATE(kalkulátor!$C$5,kalkulátor!$C$6)</f>
        <v>Tépeivóvíz</v>
      </c>
      <c r="J26" s="7" t="str">
        <f>+CONCATENATE(kalkulátor!$C$5,kalkulátor!$C$6)</f>
        <v>Tépeivóvíz</v>
      </c>
      <c r="K26" s="7" t="str">
        <f>+CONCATENATE(kalkulátor!$C$5,kalkulátor!$C$6)</f>
        <v>Tépeivóvíz</v>
      </c>
      <c r="L26" s="83" t="str">
        <f>+CONCATENATE(kalkulátor!$C$5,kalkulátor!$C$6)</f>
        <v>Tépeivóvíz</v>
      </c>
      <c r="M26" s="83" t="str">
        <f>+CONCATENATE(kalkulátor!$C$5,kalkulátor!$C$6)</f>
        <v>Tépeivóvíz</v>
      </c>
      <c r="N26" s="83" t="str">
        <f>+CONCATENATE(kalkulátor!$C$5,kalkulátor!$C$6)</f>
        <v>Tépeivóvíz</v>
      </c>
      <c r="O26" s="7" t="str">
        <f>+CONCATENATE(kalkulátor!$C$5,kalkulátor!$C$6)</f>
        <v>Tépeivóvíz</v>
      </c>
      <c r="P26" s="7" t="str">
        <f>+CONCATENATE(kalkulátor!$C$5,kalkulátor!$C$6)</f>
        <v>Tépeivóvíz</v>
      </c>
      <c r="Q26" s="7" t="str">
        <f>+CONCATENATE(kalkulátor!$C$5,kalkulátor!$C$6)</f>
        <v>Tépeivóvíz</v>
      </c>
      <c r="R26" s="59" t="str">
        <f>+CONCATENATE(kalkulátor!$C$5,kalkulátor!$C$6)</f>
        <v>Tépeivóvíz</v>
      </c>
      <c r="S26" s="7" t="str">
        <f>+CONCATENATE(kalkulátor!$C$5,kalkulátor!$C$6)</f>
        <v>Tépeivóvíz</v>
      </c>
      <c r="T26" s="59" t="str">
        <f>+CONCATENATE(kalkulátor!$C$5,kalkulátor!$C$6)</f>
        <v>Tépeivóvíz</v>
      </c>
      <c r="U26" s="68" t="str">
        <f>+CONCATENATE(kalkulátor!$C$5,kalkulátor!$C$6)</f>
        <v>Tépeivóvíz</v>
      </c>
      <c r="V26" s="7" t="str">
        <f>+CONCATENATE(kalkulátor!$C$5,kalkulátor!$C$6)</f>
        <v>Tépeivóvíz</v>
      </c>
      <c r="W26" s="68" t="str">
        <f>+CONCATENATE(kalkulátor!$C$5,kalkulátor!$C$6)</f>
        <v>Tépeivóvíz</v>
      </c>
      <c r="X26" s="7" t="str">
        <f>+CONCATENATE(kalkulátor!$C$5,kalkulátor!$C$6)</f>
        <v>Tépeivóvíz</v>
      </c>
      <c r="Y26" s="7" t="str">
        <f>+CONCATENATE(kalkulátor!$C$5,kalkulátor!$C$6)</f>
        <v>Tépeivóvíz</v>
      </c>
      <c r="Z26" s="7" t="str">
        <f>+CONCATENATE(kalkulátor!$C$5,kalkulátor!$C$6)</f>
        <v>Tépeivóvíz</v>
      </c>
      <c r="AA26" s="83" t="str">
        <f>+CONCATENATE(kalkulátor!$C$5,kalkulátor!$C$6)</f>
        <v>Tépeivóvíz</v>
      </c>
      <c r="AB26" s="83" t="str">
        <f>+CONCATENATE(kalkulátor!$C$5,kalkulátor!$C$6)</f>
        <v>Tépeivóvíz</v>
      </c>
      <c r="AC26" s="83" t="str">
        <f>+CONCATENATE(kalkulátor!$C$5,kalkulátor!$C$6)</f>
        <v>Tépeivóvíz</v>
      </c>
      <c r="AD26" s="7" t="str">
        <f>+CONCATENATE(kalkulátor!$C$5,kalkulátor!$C$6)</f>
        <v>Tépeivóvíz</v>
      </c>
      <c r="AE26" s="83" t="str">
        <f>+CONCATENATE(kalkulátor!$C$5,kalkulátor!$C$6)</f>
        <v>Tépeivóvíz</v>
      </c>
      <c r="AF26" s="83" t="str">
        <f>+CONCATENATE(kalkulátor!$C$5,kalkulátor!$C$6)</f>
        <v>Tépeivóvíz</v>
      </c>
      <c r="AG26" s="83" t="str">
        <f>+CONCATENATE(kalkulátor!$C$5,kalkulátor!$C$6)</f>
        <v>Tépeivóvíz</v>
      </c>
      <c r="AH26" s="83" t="str">
        <f>+CONCATENATE(kalkulátor!$C$5,kalkulátor!$C$6)</f>
        <v>Tépeivóvíz</v>
      </c>
      <c r="AI26" s="83" t="str">
        <f>+CONCATENATE(kalkulátor!$C$5,kalkulátor!$C$6)</f>
        <v>Tépeivóvíz</v>
      </c>
      <c r="AJ26" s="83" t="str">
        <f>+CONCATENATE(kalkulátor!$C$5,kalkulátor!$C$6)</f>
        <v>Tépeivóvíz</v>
      </c>
      <c r="AK26" s="83" t="str">
        <f>+CONCATENATE(kalkulátor!$C$5,kalkulátor!$C$6)</f>
        <v>Tépeivóvíz</v>
      </c>
      <c r="AL26" s="83" t="str">
        <f>+CONCATENATE(kalkulátor!$C$5,kalkulátor!$C$6)</f>
        <v>Tépeivóvíz</v>
      </c>
      <c r="AM26" s="83" t="str">
        <f>+CONCATENATE(kalkulátor!$C$5,kalkulátor!$C$6)</f>
        <v>Tépeivóvíz</v>
      </c>
      <c r="AN26" s="7" t="str">
        <f>+CONCATENATE(kalkulátor!$C$5,kalkulátor!$C$6)</f>
        <v>Tépeivóvíz</v>
      </c>
      <c r="AO26" s="7" t="str">
        <f>+CONCATENATE(kalkulátor!$C$5,kalkulátor!$C$6)</f>
        <v>Tépeivóvíz</v>
      </c>
      <c r="AP26" s="83" t="str">
        <f>+CONCATENATE(kalkulátor!$C$5,kalkulátor!$C$6)</f>
        <v>Tépeivóvíz</v>
      </c>
      <c r="AQ26" s="83" t="str">
        <f>+CONCATENATE(kalkulátor!$C$5,kalkulátor!$C$6)</f>
        <v>Tépeivóvíz</v>
      </c>
      <c r="AR26" s="83" t="str">
        <f>+CONCATENATE(kalkulátor!$C$5,kalkulátor!$C$6)</f>
        <v>Tépeivóvíz</v>
      </c>
      <c r="AS26" s="83" t="str">
        <f>+CONCATENATE(kalkulátor!$C$5,kalkulátor!$C$6)</f>
        <v>Tépeivóvíz</v>
      </c>
      <c r="AT26" s="83" t="str">
        <f>+CONCATENATE(kalkulátor!$C$5,kalkulátor!$C$6)</f>
        <v>Tépeivóvíz</v>
      </c>
      <c r="AU26" s="83" t="str">
        <f>+CONCATENATE(kalkulátor!$C$5,kalkulátor!$C$6)</f>
        <v>Tépeivóvíz</v>
      </c>
      <c r="AV26" s="7" t="str">
        <f>+CONCATENATE(kalkulátor!$C$5,kalkulátor!$C$6)</f>
        <v>Tépeivóvíz</v>
      </c>
      <c r="AW26" s="7" t="str">
        <f>+CONCATENATE(kalkulátor!$C$5,kalkulátor!$C$6)</f>
        <v>Tépeivóvíz</v>
      </c>
      <c r="AX26" s="7" t="str">
        <f>+CONCATENATE(kalkulátor!$C$5,kalkulátor!$C$6)</f>
        <v>Tépeivóvíz</v>
      </c>
      <c r="AY26" s="7" t="str">
        <f>+CONCATENATE(kalkulátor!$C$5,kalkulátor!$C$6)</f>
        <v>Tépeivóvíz</v>
      </c>
      <c r="AZ26" s="7" t="str">
        <f>+CONCATENATE(kalkulátor!$C$5,kalkulátor!$C$6)</f>
        <v>Tépeivóvíz</v>
      </c>
      <c r="BA26" s="68" t="str">
        <f>+CONCATENATE(kalkulátor!$C$5,kalkulátor!$C$6)</f>
        <v>Tépeivóvíz</v>
      </c>
      <c r="BB26" s="7" t="str">
        <f>+CONCATENATE(kalkulátor!$C$5,kalkulátor!$C$6)</f>
        <v>Tépeivóvíz</v>
      </c>
      <c r="BC26" s="68" t="str">
        <f>+CONCATENATE(kalkulátor!$C$5,kalkulátor!$C$6)</f>
        <v>Tépeivóvíz</v>
      </c>
      <c r="BD26" s="7" t="str">
        <f>+CONCATENATE(kalkulátor!$C$5,kalkulátor!$C$6)</f>
        <v>Tépeivóvíz</v>
      </c>
      <c r="BE26" s="7" t="str">
        <f>+CONCATENATE(kalkulátor!$C$5,kalkulátor!$C$6)</f>
        <v>Tépeivóvíz</v>
      </c>
      <c r="BF26" s="7" t="str">
        <f>+CONCATENATE(kalkulátor!$C$5,kalkulátor!$C$6)</f>
        <v>Tépeivóvíz</v>
      </c>
      <c r="BG26" s="7" t="str">
        <f>+CONCATENATE(kalkulátor!$C$5,kalkulátor!$C$6)</f>
        <v>Tépeivóvíz</v>
      </c>
      <c r="BH26" s="7" t="str">
        <f>+CONCATENATE(kalkulátor!$C$5,kalkulátor!$C$6)</f>
        <v>Tépeivóvíz</v>
      </c>
      <c r="BI26" s="7" t="str">
        <f>+CONCATENATE(kalkulátor!$C$5,kalkulátor!$C$6)</f>
        <v>Tépeivóvíz</v>
      </c>
      <c r="BJ26" s="7" t="str">
        <f>+CONCATENATE(kalkulátor!$C$5,kalkulátor!$C$6)</f>
        <v>Tépeivóvíz</v>
      </c>
      <c r="BK26" s="7" t="str">
        <f>+CONCATENATE(kalkulátor!$C$5,kalkulátor!$C$6)</f>
        <v>Tépeivóvíz</v>
      </c>
      <c r="BL26" s="59" t="str">
        <f>+CONCATENATE(kalkulátor!$C$5,kalkulátor!$C$6)</f>
        <v>Tépeivóvíz</v>
      </c>
      <c r="BM26" s="7" t="str">
        <f>+CONCATENATE(kalkulátor!$C$5,kalkulátor!$C$6)</f>
        <v>Tépeivóvíz</v>
      </c>
      <c r="BN26" s="59" t="str">
        <f>+CONCATENATE(kalkulátor!$C$5,kalkulátor!$C$6)</f>
        <v>Tépeivóvíz</v>
      </c>
      <c r="BO26" s="7" t="str">
        <f>+CONCATENATE(kalkulátor!$C$5,kalkulátor!$C$6)</f>
        <v>Tépeivóvíz</v>
      </c>
      <c r="BP26" s="7" t="str">
        <f>+CONCATENATE(kalkulátor!$C$5,kalkulátor!$C$6)</f>
        <v>Tépeivóvíz</v>
      </c>
      <c r="BQ26" s="7" t="str">
        <f>+CONCATENATE(kalkulátor!$C$5,kalkulátor!$C$6)</f>
        <v>Tépeivóvíz</v>
      </c>
      <c r="BR26" s="7" t="str">
        <f>+CONCATENATE(kalkulátor!$C$5,kalkulátor!$C$6)</f>
        <v>Tépeivóvíz</v>
      </c>
      <c r="BS26" s="83" t="str">
        <f>+CONCATENATE(kalkulátor!$C$5,kalkulátor!$C$6)</f>
        <v>Tépeivóvíz</v>
      </c>
      <c r="BT26" s="7" t="str">
        <f>+CONCATENATE(kalkulátor!$C$5,kalkulátor!$C$6)</f>
        <v>Tépeivóvíz</v>
      </c>
      <c r="BU26" s="7"/>
    </row>
    <row r="27" spans="1:72" ht="12.75">
      <c r="A27" s="6" t="s">
        <v>28</v>
      </c>
      <c r="B27" s="7" t="str">
        <f>+CONCATENATE(B2,B3)</f>
        <v>Ártándivóvíz és szennyvíz</v>
      </c>
      <c r="C27" s="7" t="str">
        <f aca="true" t="shared" si="8" ref="C27:BN27">+CONCATENATE(C2,C3)</f>
        <v>Ártándivóvíz</v>
      </c>
      <c r="D27" s="7" t="str">
        <f t="shared" si="8"/>
        <v>Ártándszennyvíz</v>
      </c>
      <c r="E27" s="7" t="str">
        <f t="shared" si="8"/>
        <v>Bedőivóvíz</v>
      </c>
      <c r="F27" s="7" t="str">
        <f t="shared" si="8"/>
        <v>Berekböszörményivóvíz</v>
      </c>
      <c r="G27" s="7" t="str">
        <f t="shared" si="8"/>
        <v>Biharkeresztesivóvíz és szennyvíz</v>
      </c>
      <c r="H27" s="7" t="str">
        <f t="shared" si="8"/>
        <v>Biharkeresztesivóvíz</v>
      </c>
      <c r="I27" s="7" t="str">
        <f t="shared" si="8"/>
        <v>Biharkeresztesszennyvíz</v>
      </c>
      <c r="J27" s="7" t="str">
        <f t="shared" si="8"/>
        <v>Bihartordaivóvíz</v>
      </c>
      <c r="K27" s="7" t="str">
        <f t="shared" si="8"/>
        <v>Bojtivóvíz</v>
      </c>
      <c r="L27" s="83" t="str">
        <f t="shared" si="8"/>
        <v>Derecskeivóvíz és szennyvíz</v>
      </c>
      <c r="M27" s="83" t="str">
        <f t="shared" si="8"/>
        <v>Derecskeivóvíz</v>
      </c>
      <c r="N27" s="83" t="str">
        <f t="shared" si="8"/>
        <v>Derecskeszennyvíz</v>
      </c>
      <c r="O27" s="7" t="str">
        <f t="shared" si="8"/>
        <v>Ebesivóvíz és szennyvíz</v>
      </c>
      <c r="P27" s="7" t="str">
        <f t="shared" si="8"/>
        <v>Ebesivóvíz</v>
      </c>
      <c r="Q27" s="7" t="str">
        <f t="shared" si="8"/>
        <v>Ebesszennyvíz</v>
      </c>
      <c r="R27" s="59" t="str">
        <f t="shared" si="8"/>
        <v>Esztárivóvíz és szennyvíz</v>
      </c>
      <c r="S27" s="7" t="str">
        <f t="shared" si="8"/>
        <v>Esztárivóvíz</v>
      </c>
      <c r="T27" s="59" t="str">
        <f t="shared" si="8"/>
        <v>Esztárszennyvíz</v>
      </c>
      <c r="U27" s="68" t="str">
        <f t="shared" si="8"/>
        <v>Hajdúbagosivóvíz és szennyvíz</v>
      </c>
      <c r="V27" s="7" t="str">
        <f t="shared" si="8"/>
        <v>Hajdúbagosivóvíz</v>
      </c>
      <c r="W27" s="68" t="str">
        <f t="shared" si="8"/>
        <v>Hajdúbagosszennyvíz</v>
      </c>
      <c r="X27" s="7" t="str">
        <f t="shared" si="8"/>
        <v>Hajdúsámsonivóvíz és szennyvíz</v>
      </c>
      <c r="Y27" s="7" t="str">
        <f t="shared" si="8"/>
        <v>Hajdúsámsonivóvíz</v>
      </c>
      <c r="Z27" s="7" t="str">
        <f t="shared" si="8"/>
        <v>Hajdúsámsonszennyvíz</v>
      </c>
      <c r="AA27" s="83" t="str">
        <f t="shared" si="8"/>
        <v>Hajdúszovátivóvíz és szennyvíz</v>
      </c>
      <c r="AB27" s="83" t="str">
        <f t="shared" si="8"/>
        <v>Hajdúszovátivóvíz</v>
      </c>
      <c r="AC27" s="83" t="str">
        <f t="shared" si="8"/>
        <v>Hajdúszovátszennyvíz</v>
      </c>
      <c r="AD27" s="7" t="str">
        <f t="shared" si="8"/>
        <v>Hencidaivóvíz</v>
      </c>
      <c r="AE27" s="83" t="str">
        <f t="shared" si="8"/>
        <v>Hosszúpályiivóvíz és szennyvíz</v>
      </c>
      <c r="AF27" s="83" t="str">
        <f t="shared" si="8"/>
        <v>Hosszúpályiivóvíz</v>
      </c>
      <c r="AG27" s="83" t="str">
        <f t="shared" si="8"/>
        <v>Hosszúpályiszennyvíz</v>
      </c>
      <c r="AH27" s="83" t="str">
        <f t="shared" si="8"/>
        <v>Hosszúpályi-Sóstóivóvíz és szennyvíz</v>
      </c>
      <c r="AI27" s="83" t="str">
        <f t="shared" si="8"/>
        <v>Hosszúpályi-Sóstóivóvíz</v>
      </c>
      <c r="AJ27" s="83" t="str">
        <f t="shared" si="8"/>
        <v>Hosszúpályi-Sóstószennyvíz</v>
      </c>
      <c r="AK27" s="83" t="str">
        <f t="shared" si="8"/>
        <v>Kismarjaivóvíz</v>
      </c>
      <c r="AL27" s="83" t="str">
        <f t="shared" si="8"/>
        <v>Kokadivóvíz</v>
      </c>
      <c r="AM27" s="83" t="str">
        <f t="shared" si="8"/>
        <v>Konyárivóvíz</v>
      </c>
      <c r="AN27" s="7" t="str">
        <f t="shared" si="8"/>
        <v>Körösszakálivóvíz</v>
      </c>
      <c r="AO27" s="7" t="str">
        <f t="shared" si="8"/>
        <v>Körösszegapáti-(Körmösdpuszta)ivóvíz</v>
      </c>
      <c r="AP27" s="83" t="str">
        <f t="shared" si="8"/>
        <v>Létavértesivóvíz és szennyvíz</v>
      </c>
      <c r="AQ27" s="83" t="str">
        <f t="shared" si="8"/>
        <v>Létavértesivóvíz</v>
      </c>
      <c r="AR27" s="83" t="str">
        <f t="shared" si="8"/>
        <v>Létavértesszennyvíz</v>
      </c>
      <c r="AS27" s="83" t="str">
        <f t="shared" si="8"/>
        <v>Létavértes-Cserekertivóvíz és szennyvíz</v>
      </c>
      <c r="AT27" s="83" t="str">
        <f t="shared" si="8"/>
        <v>Létavértes-Cserekertivóvíz</v>
      </c>
      <c r="AU27" s="83" t="str">
        <f t="shared" si="8"/>
        <v>Létavértes-Cserekertszennyvíz</v>
      </c>
      <c r="AV27" s="7" t="str">
        <f t="shared" si="8"/>
        <v>Magyarhomorogivóvíz</v>
      </c>
      <c r="AW27" s="7" t="str">
        <f t="shared" si="8"/>
        <v>Mezősasivóvíz</v>
      </c>
      <c r="AX27" s="7" t="str">
        <f t="shared" si="8"/>
        <v>Mikepércsivóvíz és szennyvíz</v>
      </c>
      <c r="AY27" s="7" t="str">
        <f t="shared" si="8"/>
        <v>Mikepércsivóvíz</v>
      </c>
      <c r="AZ27" s="7" t="str">
        <f t="shared" si="8"/>
        <v>Mikepércsszennyvíz</v>
      </c>
      <c r="BA27" s="68" t="str">
        <f t="shared" si="8"/>
        <v>Monostorpályiivóvíz és szennyvíz</v>
      </c>
      <c r="BB27" s="7" t="str">
        <f t="shared" si="8"/>
        <v>Monostorpályiivóvíz</v>
      </c>
      <c r="BC27" s="68" t="str">
        <f t="shared" si="8"/>
        <v>Monostorpályiszennyvíz</v>
      </c>
      <c r="BD27" s="7" t="str">
        <f t="shared" si="8"/>
        <v>Nagykerekeiivóvíz</v>
      </c>
      <c r="BE27" s="7" t="str">
        <f t="shared" si="8"/>
        <v>Nyírgelse ivóvízivóvíz</v>
      </c>
      <c r="BF27" s="7" t="str">
        <f t="shared" si="8"/>
        <v>Nyírlugosivóvíz és szennyvíz</v>
      </c>
      <c r="BG27" s="7" t="str">
        <f t="shared" si="8"/>
        <v>Nyírlugosivóvíz</v>
      </c>
      <c r="BH27" s="7" t="str">
        <f t="shared" si="8"/>
        <v>Nyírlugosszennyvíz</v>
      </c>
      <c r="BI27" s="7" t="str">
        <f t="shared" si="8"/>
        <v>Nyírmihálydiivóvíz és szennyvíz</v>
      </c>
      <c r="BJ27" s="7" t="str">
        <f t="shared" si="8"/>
        <v>Nyírmihálydiivóvíz</v>
      </c>
      <c r="BK27" s="7" t="str">
        <f t="shared" si="8"/>
        <v>Nyírmihálydiszennyvíz</v>
      </c>
      <c r="BL27" s="59" t="str">
        <f t="shared" si="8"/>
        <v>Pocsajivóvíz és szennyvíz</v>
      </c>
      <c r="BM27" s="7" t="str">
        <f t="shared" si="8"/>
        <v>Pocsajivóvíz</v>
      </c>
      <c r="BN27" s="59" t="str">
        <f t="shared" si="8"/>
        <v>Pocsajszennyvíz</v>
      </c>
      <c r="BO27" s="7" t="str">
        <f aca="true" t="shared" si="9" ref="BO27:BT27">+CONCATENATE(BO2,BO3)</f>
        <v>Sárándivóvíz és szennyvíz</v>
      </c>
      <c r="BP27" s="7" t="str">
        <f t="shared" si="9"/>
        <v>Sárándivóvíz</v>
      </c>
      <c r="BQ27" s="7" t="str">
        <f t="shared" si="9"/>
        <v>Sárándszennyvíz</v>
      </c>
      <c r="BR27" s="7" t="str">
        <f t="shared" si="9"/>
        <v>Szentpéterszegivóvíz</v>
      </c>
      <c r="BS27" s="83" t="str">
        <f t="shared" si="9"/>
        <v>Tépeivóvíz</v>
      </c>
      <c r="BT27" s="7" t="str">
        <f t="shared" si="9"/>
        <v>Toldivóvíz</v>
      </c>
    </row>
    <row r="28" spans="1:72" ht="12.75">
      <c r="A28" s="18">
        <f>SUM(B28:BT28)</f>
        <v>309</v>
      </c>
      <c r="B28" s="7">
        <f>+IF(B26=B27,B23,0)</f>
        <v>0</v>
      </c>
      <c r="C28" s="7">
        <f aca="true" t="shared" si="10" ref="C28:BN28">+IF(C26=C27,C23,0)</f>
        <v>0</v>
      </c>
      <c r="D28" s="7">
        <f t="shared" si="10"/>
        <v>0</v>
      </c>
      <c r="E28" s="7">
        <f t="shared" si="10"/>
        <v>0</v>
      </c>
      <c r="F28" s="7">
        <f t="shared" si="10"/>
        <v>0</v>
      </c>
      <c r="G28" s="7">
        <f t="shared" si="10"/>
        <v>0</v>
      </c>
      <c r="H28" s="7">
        <f t="shared" si="10"/>
        <v>0</v>
      </c>
      <c r="I28" s="7">
        <f t="shared" si="10"/>
        <v>0</v>
      </c>
      <c r="J28" s="7">
        <f t="shared" si="10"/>
        <v>0</v>
      </c>
      <c r="K28" s="7">
        <f t="shared" si="10"/>
        <v>0</v>
      </c>
      <c r="L28" s="83">
        <f t="shared" si="10"/>
        <v>0</v>
      </c>
      <c r="M28" s="83">
        <f t="shared" si="10"/>
        <v>0</v>
      </c>
      <c r="N28" s="83">
        <f t="shared" si="10"/>
        <v>0</v>
      </c>
      <c r="O28" s="7">
        <f t="shared" si="10"/>
        <v>0</v>
      </c>
      <c r="P28" s="7">
        <f t="shared" si="10"/>
        <v>0</v>
      </c>
      <c r="Q28" s="7">
        <f t="shared" si="10"/>
        <v>0</v>
      </c>
      <c r="R28" s="59">
        <f t="shared" si="10"/>
        <v>0</v>
      </c>
      <c r="S28" s="7">
        <f t="shared" si="10"/>
        <v>0</v>
      </c>
      <c r="T28" s="59">
        <f t="shared" si="10"/>
        <v>0</v>
      </c>
      <c r="U28" s="68">
        <f t="shared" si="10"/>
        <v>0</v>
      </c>
      <c r="V28" s="7">
        <f t="shared" si="10"/>
        <v>0</v>
      </c>
      <c r="W28" s="68">
        <f t="shared" si="10"/>
        <v>0</v>
      </c>
      <c r="X28" s="7">
        <f t="shared" si="10"/>
        <v>0</v>
      </c>
      <c r="Y28" s="7">
        <f t="shared" si="10"/>
        <v>0</v>
      </c>
      <c r="Z28" s="7">
        <f t="shared" si="10"/>
        <v>0</v>
      </c>
      <c r="AA28" s="83">
        <f t="shared" si="10"/>
        <v>0</v>
      </c>
      <c r="AB28" s="83">
        <f t="shared" si="10"/>
        <v>0</v>
      </c>
      <c r="AC28" s="83">
        <f t="shared" si="10"/>
        <v>0</v>
      </c>
      <c r="AD28" s="7">
        <f t="shared" si="10"/>
        <v>0</v>
      </c>
      <c r="AE28" s="83">
        <f t="shared" si="10"/>
        <v>0</v>
      </c>
      <c r="AF28" s="83">
        <f t="shared" si="10"/>
        <v>0</v>
      </c>
      <c r="AG28" s="83">
        <f t="shared" si="10"/>
        <v>0</v>
      </c>
      <c r="AH28" s="83">
        <f t="shared" si="10"/>
        <v>0</v>
      </c>
      <c r="AI28" s="83">
        <f t="shared" si="10"/>
        <v>0</v>
      </c>
      <c r="AJ28" s="83">
        <f t="shared" si="10"/>
        <v>0</v>
      </c>
      <c r="AK28" s="83">
        <f t="shared" si="10"/>
        <v>0</v>
      </c>
      <c r="AL28" s="83">
        <f t="shared" si="10"/>
        <v>0</v>
      </c>
      <c r="AM28" s="83">
        <f t="shared" si="10"/>
        <v>0</v>
      </c>
      <c r="AN28" s="7">
        <f t="shared" si="10"/>
        <v>0</v>
      </c>
      <c r="AO28" s="7">
        <f t="shared" si="10"/>
        <v>0</v>
      </c>
      <c r="AP28" s="83">
        <f t="shared" si="10"/>
        <v>0</v>
      </c>
      <c r="AQ28" s="83">
        <f t="shared" si="10"/>
        <v>0</v>
      </c>
      <c r="AR28" s="83">
        <f t="shared" si="10"/>
        <v>0</v>
      </c>
      <c r="AS28" s="83">
        <f t="shared" si="10"/>
        <v>0</v>
      </c>
      <c r="AT28" s="83">
        <f t="shared" si="10"/>
        <v>0</v>
      </c>
      <c r="AU28" s="83">
        <f t="shared" si="10"/>
        <v>0</v>
      </c>
      <c r="AV28" s="7">
        <f t="shared" si="10"/>
        <v>0</v>
      </c>
      <c r="AW28" s="7">
        <f t="shared" si="10"/>
        <v>0</v>
      </c>
      <c r="AX28" s="7">
        <f t="shared" si="10"/>
        <v>0</v>
      </c>
      <c r="AY28" s="7">
        <f t="shared" si="10"/>
        <v>0</v>
      </c>
      <c r="AZ28" s="7">
        <f t="shared" si="10"/>
        <v>0</v>
      </c>
      <c r="BA28" s="68">
        <f t="shared" si="10"/>
        <v>0</v>
      </c>
      <c r="BB28" s="7">
        <f t="shared" si="10"/>
        <v>0</v>
      </c>
      <c r="BC28" s="68">
        <f t="shared" si="10"/>
        <v>0</v>
      </c>
      <c r="BD28" s="7">
        <f t="shared" si="10"/>
        <v>0</v>
      </c>
      <c r="BE28" s="7">
        <f t="shared" si="10"/>
        <v>0</v>
      </c>
      <c r="BF28" s="7">
        <f t="shared" si="10"/>
        <v>0</v>
      </c>
      <c r="BG28" s="7">
        <f t="shared" si="10"/>
        <v>0</v>
      </c>
      <c r="BH28" s="7">
        <f t="shared" si="10"/>
        <v>0</v>
      </c>
      <c r="BI28" s="7">
        <f t="shared" si="10"/>
        <v>0</v>
      </c>
      <c r="BJ28" s="7">
        <f t="shared" si="10"/>
        <v>0</v>
      </c>
      <c r="BK28" s="7">
        <f t="shared" si="10"/>
        <v>0</v>
      </c>
      <c r="BL28" s="59">
        <f t="shared" si="10"/>
        <v>0</v>
      </c>
      <c r="BM28" s="7">
        <f t="shared" si="10"/>
        <v>0</v>
      </c>
      <c r="BN28" s="59">
        <f t="shared" si="10"/>
        <v>0</v>
      </c>
      <c r="BO28" s="7">
        <f aca="true" t="shared" si="11" ref="BO28:BT28">+IF(BO26=BO27,BO23,0)</f>
        <v>0</v>
      </c>
      <c r="BP28" s="7">
        <f t="shared" si="11"/>
        <v>0</v>
      </c>
      <c r="BQ28" s="7">
        <f t="shared" si="11"/>
        <v>0</v>
      </c>
      <c r="BR28" s="7">
        <f t="shared" si="11"/>
        <v>0</v>
      </c>
      <c r="BS28" s="83">
        <f t="shared" si="11"/>
        <v>309</v>
      </c>
      <c r="BT28" s="7">
        <f t="shared" si="11"/>
        <v>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8"/>
  <sheetViews>
    <sheetView zoomScale="70" zoomScaleNormal="70" zoomScalePageLayoutView="0" workbookViewId="0" topLeftCell="A1">
      <pane xSplit="1" ySplit="3" topLeftCell="BC4" activePane="bottomRight" state="frozen"/>
      <selection pane="topLeft" activeCell="B8" sqref="B8:BT8"/>
      <selection pane="topRight" activeCell="B8" sqref="B8:BT8"/>
      <selection pane="bottomLeft" activeCell="B8" sqref="B8:BT8"/>
      <selection pane="bottomRight" activeCell="BS27" sqref="BS27"/>
    </sheetView>
  </sheetViews>
  <sheetFormatPr defaultColWidth="8.8515625" defaultRowHeight="15"/>
  <cols>
    <col min="1" max="1" width="28.00390625" style="6" customWidth="1"/>
    <col min="2" max="2" width="15.28125" style="7" bestFit="1" customWidth="1"/>
    <col min="3" max="3" width="10.57421875" style="7" customWidth="1"/>
    <col min="4" max="5" width="8.421875" style="7" bestFit="1" customWidth="1"/>
    <col min="6" max="6" width="14.8515625" style="7" bestFit="1" customWidth="1"/>
    <col min="7" max="7" width="15.28125" style="7" bestFit="1" customWidth="1"/>
    <col min="8" max="9" width="12.421875" style="7" bestFit="1" customWidth="1"/>
    <col min="10" max="14" width="14.8515625" style="7" customWidth="1"/>
    <col min="15" max="15" width="15.28125" style="7" bestFit="1" customWidth="1"/>
    <col min="16" max="17" width="12.421875" style="7" bestFit="1" customWidth="1"/>
    <col min="18" max="18" width="15.7109375" style="7" customWidth="1"/>
    <col min="19" max="19" width="12.421875" style="7" bestFit="1" customWidth="1"/>
    <col min="20" max="20" width="12.421875" style="7" customWidth="1"/>
    <col min="21" max="21" width="15.7109375" style="7" customWidth="1"/>
    <col min="22" max="22" width="12.421875" style="7" bestFit="1" customWidth="1"/>
    <col min="23" max="23" width="12.421875" style="7" customWidth="1"/>
    <col min="24" max="24" width="15.28125" style="7" bestFit="1" customWidth="1"/>
    <col min="25" max="26" width="12.421875" style="7" bestFit="1" customWidth="1"/>
    <col min="27" max="29" width="12.421875" style="7" customWidth="1"/>
    <col min="30" max="30" width="12.421875" style="7" bestFit="1" customWidth="1"/>
    <col min="31" max="33" width="12.421875" style="7" customWidth="1"/>
    <col min="34" max="39" width="17.28125" style="7" customWidth="1"/>
    <col min="40" max="40" width="12.421875" style="7" bestFit="1" customWidth="1"/>
    <col min="41" max="41" width="26.57421875" style="7" bestFit="1" customWidth="1"/>
    <col min="42" max="47" width="26.57421875" style="7" customWidth="1"/>
    <col min="48" max="48" width="16.8515625" style="7" customWidth="1"/>
    <col min="49" max="49" width="8.421875" style="7" bestFit="1" customWidth="1"/>
    <col min="50" max="50" width="15.28125" style="7" bestFit="1" customWidth="1"/>
    <col min="51" max="52" width="12.421875" style="7" bestFit="1" customWidth="1"/>
    <col min="53" max="53" width="15.28125" style="7" bestFit="1" customWidth="1"/>
    <col min="54" max="54" width="12.421875" style="7" bestFit="1" customWidth="1"/>
    <col min="55" max="55" width="12.421875" style="7" customWidth="1"/>
    <col min="56" max="56" width="12.421875" style="7" bestFit="1" customWidth="1"/>
    <col min="57" max="57" width="13.00390625" style="7" bestFit="1" customWidth="1"/>
    <col min="58" max="59" width="23.00390625" style="7" bestFit="1" customWidth="1"/>
    <col min="60" max="63" width="12.00390625" style="7" customWidth="1"/>
    <col min="64" max="64" width="15.7109375" style="7" customWidth="1"/>
    <col min="65" max="65" width="12.421875" style="7" bestFit="1" customWidth="1"/>
    <col min="66" max="66" width="12.421875" style="7" customWidth="1"/>
    <col min="67" max="67" width="15.28125" style="7" bestFit="1" customWidth="1"/>
    <col min="68" max="69" width="12.421875" style="7" bestFit="1" customWidth="1"/>
    <col min="70" max="70" width="12.7109375" style="7" bestFit="1" customWidth="1"/>
    <col min="71" max="71" width="12.7109375" style="7" customWidth="1"/>
    <col min="72" max="72" width="12.421875" style="7" bestFit="1" customWidth="1"/>
    <col min="73" max="16384" width="8.8515625" style="6" customWidth="1"/>
  </cols>
  <sheetData>
    <row r="1" spans="2:72" ht="12.75">
      <c r="B1" s="17">
        <v>1</v>
      </c>
      <c r="C1" s="17"/>
      <c r="D1" s="17"/>
      <c r="E1" s="17"/>
      <c r="F1" s="17"/>
      <c r="G1" s="17">
        <v>2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>
        <v>3</v>
      </c>
      <c r="BF1" s="17">
        <v>4</v>
      </c>
      <c r="BG1" s="17">
        <v>5</v>
      </c>
      <c r="BH1" s="17">
        <v>6</v>
      </c>
      <c r="BI1" s="17">
        <v>7</v>
      </c>
      <c r="BJ1" s="17">
        <v>8</v>
      </c>
      <c r="BK1" s="17">
        <v>9</v>
      </c>
      <c r="BL1" s="17"/>
      <c r="BM1" s="17"/>
      <c r="BN1" s="17"/>
      <c r="BO1" s="17"/>
      <c r="BP1" s="17"/>
      <c r="BQ1" s="17"/>
      <c r="BR1" s="17"/>
      <c r="BS1" s="17"/>
      <c r="BT1" s="17"/>
    </row>
    <row r="2" spans="2:72" ht="12.75">
      <c r="B2" s="6" t="s">
        <v>52</v>
      </c>
      <c r="C2" s="6" t="s">
        <v>52</v>
      </c>
      <c r="D2" s="6" t="s">
        <v>52</v>
      </c>
      <c r="E2" s="6" t="s">
        <v>53</v>
      </c>
      <c r="F2" s="6" t="s">
        <v>54</v>
      </c>
      <c r="G2" s="6" t="s">
        <v>57</v>
      </c>
      <c r="H2" s="6" t="s">
        <v>57</v>
      </c>
      <c r="I2" s="6" t="s">
        <v>57</v>
      </c>
      <c r="J2" s="6" t="s">
        <v>55</v>
      </c>
      <c r="K2" s="6" t="s">
        <v>56</v>
      </c>
      <c r="L2" s="6" t="s">
        <v>74</v>
      </c>
      <c r="M2" s="6" t="s">
        <v>74</v>
      </c>
      <c r="N2" s="6" t="s">
        <v>74</v>
      </c>
      <c r="O2" s="6" t="s">
        <v>58</v>
      </c>
      <c r="P2" s="6" t="s">
        <v>58</v>
      </c>
      <c r="Q2" s="6" t="s">
        <v>58</v>
      </c>
      <c r="R2" s="6" t="s">
        <v>59</v>
      </c>
      <c r="S2" s="6" t="s">
        <v>59</v>
      </c>
      <c r="T2" s="6" t="s">
        <v>59</v>
      </c>
      <c r="U2" s="6" t="s">
        <v>60</v>
      </c>
      <c r="V2" s="6" t="s">
        <v>60</v>
      </c>
      <c r="W2" s="6" t="s">
        <v>60</v>
      </c>
      <c r="X2" s="6" t="s">
        <v>61</v>
      </c>
      <c r="Y2" s="6" t="s">
        <v>61</v>
      </c>
      <c r="Z2" s="6" t="s">
        <v>61</v>
      </c>
      <c r="AA2" s="6" t="s">
        <v>76</v>
      </c>
      <c r="AB2" s="6" t="s">
        <v>76</v>
      </c>
      <c r="AC2" s="6" t="s">
        <v>76</v>
      </c>
      <c r="AD2" s="6" t="s">
        <v>62</v>
      </c>
      <c r="AE2" s="6" t="s">
        <v>77</v>
      </c>
      <c r="AF2" s="6" t="s">
        <v>77</v>
      </c>
      <c r="AG2" s="6" t="s">
        <v>77</v>
      </c>
      <c r="AH2" s="6" t="s">
        <v>78</v>
      </c>
      <c r="AI2" s="6" t="s">
        <v>78</v>
      </c>
      <c r="AJ2" s="6" t="s">
        <v>78</v>
      </c>
      <c r="AK2" s="6" t="s">
        <v>79</v>
      </c>
      <c r="AL2" s="6" t="s">
        <v>80</v>
      </c>
      <c r="AM2" s="6" t="s">
        <v>81</v>
      </c>
      <c r="AN2" s="6" t="s">
        <v>63</v>
      </c>
      <c r="AO2" s="6" t="s">
        <v>64</v>
      </c>
      <c r="AP2" s="6" t="s">
        <v>82</v>
      </c>
      <c r="AQ2" s="6" t="s">
        <v>82</v>
      </c>
      <c r="AR2" s="6" t="s">
        <v>82</v>
      </c>
      <c r="AS2" s="6" t="s">
        <v>83</v>
      </c>
      <c r="AT2" s="6" t="s">
        <v>83</v>
      </c>
      <c r="AU2" s="6" t="s">
        <v>83</v>
      </c>
      <c r="AV2" s="6" t="s">
        <v>65</v>
      </c>
      <c r="AW2" s="6" t="s">
        <v>66</v>
      </c>
      <c r="AX2" s="6" t="s">
        <v>67</v>
      </c>
      <c r="AY2" s="6" t="s">
        <v>67</v>
      </c>
      <c r="AZ2" s="6" t="s">
        <v>67</v>
      </c>
      <c r="BA2" s="6" t="s">
        <v>68</v>
      </c>
      <c r="BB2" s="6" t="s">
        <v>68</v>
      </c>
      <c r="BC2" s="6" t="s">
        <v>68</v>
      </c>
      <c r="BD2" s="6" t="s">
        <v>69</v>
      </c>
      <c r="BE2" s="6" t="s">
        <v>32</v>
      </c>
      <c r="BF2" s="6" t="s">
        <v>11</v>
      </c>
      <c r="BG2" s="6" t="s">
        <v>11</v>
      </c>
      <c r="BH2" s="6" t="s">
        <v>11</v>
      </c>
      <c r="BI2" s="6" t="s">
        <v>1</v>
      </c>
      <c r="BJ2" s="6" t="s">
        <v>1</v>
      </c>
      <c r="BK2" s="6" t="s">
        <v>1</v>
      </c>
      <c r="BL2" s="6" t="s">
        <v>70</v>
      </c>
      <c r="BM2" s="6" t="s">
        <v>70</v>
      </c>
      <c r="BN2" s="6" t="s">
        <v>70</v>
      </c>
      <c r="BO2" s="6" t="s">
        <v>71</v>
      </c>
      <c r="BP2" s="6" t="s">
        <v>71</v>
      </c>
      <c r="BQ2" s="6" t="s">
        <v>71</v>
      </c>
      <c r="BR2" s="6" t="s">
        <v>72</v>
      </c>
      <c r="BS2" s="6" t="s">
        <v>84</v>
      </c>
      <c r="BT2" s="6" t="s">
        <v>73</v>
      </c>
    </row>
    <row r="3" spans="1:72" ht="12.75">
      <c r="A3" s="12" t="s">
        <v>51</v>
      </c>
      <c r="B3" s="7" t="s">
        <v>33</v>
      </c>
      <c r="C3" s="7" t="s">
        <v>14</v>
      </c>
      <c r="D3" s="7" t="s">
        <v>35</v>
      </c>
      <c r="E3" s="7" t="s">
        <v>14</v>
      </c>
      <c r="F3" s="7" t="s">
        <v>14</v>
      </c>
      <c r="G3" s="7" t="s">
        <v>33</v>
      </c>
      <c r="H3" s="7" t="s">
        <v>14</v>
      </c>
      <c r="I3" s="7" t="s">
        <v>35</v>
      </c>
      <c r="J3" s="7" t="s">
        <v>14</v>
      </c>
      <c r="K3" s="7" t="s">
        <v>14</v>
      </c>
      <c r="L3" s="7" t="s">
        <v>33</v>
      </c>
      <c r="M3" s="7" t="s">
        <v>14</v>
      </c>
      <c r="N3" s="7" t="s">
        <v>35</v>
      </c>
      <c r="O3" s="7" t="s">
        <v>33</v>
      </c>
      <c r="P3" s="7" t="s">
        <v>14</v>
      </c>
      <c r="Q3" s="7" t="s">
        <v>35</v>
      </c>
      <c r="R3" s="7" t="s">
        <v>33</v>
      </c>
      <c r="S3" s="7" t="s">
        <v>14</v>
      </c>
      <c r="T3" s="7" t="s">
        <v>35</v>
      </c>
      <c r="U3" s="7" t="s">
        <v>33</v>
      </c>
      <c r="V3" s="7" t="s">
        <v>14</v>
      </c>
      <c r="W3" s="7" t="s">
        <v>35</v>
      </c>
      <c r="X3" s="7" t="s">
        <v>33</v>
      </c>
      <c r="Y3" s="7" t="s">
        <v>14</v>
      </c>
      <c r="Z3" s="7" t="s">
        <v>35</v>
      </c>
      <c r="AA3" s="7" t="s">
        <v>33</v>
      </c>
      <c r="AB3" s="7" t="s">
        <v>14</v>
      </c>
      <c r="AC3" s="7" t="s">
        <v>35</v>
      </c>
      <c r="AD3" s="7" t="s">
        <v>14</v>
      </c>
      <c r="AE3" s="7" t="s">
        <v>33</v>
      </c>
      <c r="AF3" s="7" t="s">
        <v>14</v>
      </c>
      <c r="AG3" s="7" t="s">
        <v>35</v>
      </c>
      <c r="AH3" s="7" t="s">
        <v>33</v>
      </c>
      <c r="AI3" s="7" t="s">
        <v>14</v>
      </c>
      <c r="AJ3" s="7" t="s">
        <v>35</v>
      </c>
      <c r="AK3" s="7" t="s">
        <v>14</v>
      </c>
      <c r="AL3" s="7" t="s">
        <v>14</v>
      </c>
      <c r="AM3" s="7" t="s">
        <v>14</v>
      </c>
      <c r="AN3" s="7" t="s">
        <v>14</v>
      </c>
      <c r="AO3" s="7" t="s">
        <v>14</v>
      </c>
      <c r="AP3" s="7" t="s">
        <v>33</v>
      </c>
      <c r="AQ3" s="7" t="s">
        <v>14</v>
      </c>
      <c r="AR3" s="7" t="s">
        <v>35</v>
      </c>
      <c r="AS3" s="7" t="s">
        <v>33</v>
      </c>
      <c r="AT3" s="7" t="s">
        <v>14</v>
      </c>
      <c r="AU3" s="7" t="s">
        <v>35</v>
      </c>
      <c r="AV3" s="7" t="s">
        <v>14</v>
      </c>
      <c r="AW3" s="7" t="s">
        <v>14</v>
      </c>
      <c r="AX3" s="7" t="s">
        <v>33</v>
      </c>
      <c r="AY3" s="7" t="s">
        <v>14</v>
      </c>
      <c r="AZ3" s="7" t="s">
        <v>35</v>
      </c>
      <c r="BA3" s="7" t="s">
        <v>33</v>
      </c>
      <c r="BB3" s="7" t="s">
        <v>14</v>
      </c>
      <c r="BC3" s="7" t="s">
        <v>35</v>
      </c>
      <c r="BD3" s="7" t="s">
        <v>14</v>
      </c>
      <c r="BE3" s="7" t="s">
        <v>14</v>
      </c>
      <c r="BF3" s="7" t="s">
        <v>33</v>
      </c>
      <c r="BG3" s="7" t="s">
        <v>14</v>
      </c>
      <c r="BH3" s="7" t="s">
        <v>35</v>
      </c>
      <c r="BI3" s="7" t="s">
        <v>33</v>
      </c>
      <c r="BJ3" s="7" t="s">
        <v>14</v>
      </c>
      <c r="BK3" s="7" t="s">
        <v>35</v>
      </c>
      <c r="BL3" s="7" t="s">
        <v>33</v>
      </c>
      <c r="BM3" s="7" t="s">
        <v>14</v>
      </c>
      <c r="BN3" s="7" t="s">
        <v>35</v>
      </c>
      <c r="BO3" s="7" t="s">
        <v>33</v>
      </c>
      <c r="BP3" s="7" t="s">
        <v>14</v>
      </c>
      <c r="BQ3" s="7" t="s">
        <v>35</v>
      </c>
      <c r="BR3" s="7" t="s">
        <v>14</v>
      </c>
      <c r="BS3" s="7" t="s">
        <v>14</v>
      </c>
      <c r="BT3" s="7" t="s">
        <v>14</v>
      </c>
    </row>
    <row r="4" spans="1:72" ht="12.75">
      <c r="A4" s="6" t="s">
        <v>14</v>
      </c>
      <c r="B4" s="44">
        <v>265.5</v>
      </c>
      <c r="C4" s="44">
        <v>265.5</v>
      </c>
      <c r="E4" s="44">
        <v>265.5</v>
      </c>
      <c r="F4" s="44">
        <v>265.5</v>
      </c>
      <c r="G4" s="44">
        <v>265.5</v>
      </c>
      <c r="H4" s="44">
        <v>265.5</v>
      </c>
      <c r="J4" s="44">
        <v>265.5</v>
      </c>
      <c r="K4" s="44">
        <v>265.5</v>
      </c>
      <c r="L4" s="77">
        <v>258.3</v>
      </c>
      <c r="M4" s="77">
        <v>258.3</v>
      </c>
      <c r="N4" s="83"/>
      <c r="O4" s="44">
        <v>243.9</v>
      </c>
      <c r="P4" s="44">
        <v>243.9</v>
      </c>
      <c r="R4" s="54">
        <v>265.5</v>
      </c>
      <c r="S4" s="44">
        <v>265.5</v>
      </c>
      <c r="T4" s="59"/>
      <c r="U4" s="72">
        <v>265.5</v>
      </c>
      <c r="V4" s="44">
        <v>265.5</v>
      </c>
      <c r="W4" s="59"/>
      <c r="X4" s="44">
        <v>243.9</v>
      </c>
      <c r="Y4" s="44">
        <v>243.9</v>
      </c>
      <c r="AA4" s="77">
        <v>265.5</v>
      </c>
      <c r="AB4" s="77">
        <v>265.5</v>
      </c>
      <c r="AC4" s="83"/>
      <c r="AD4" s="44">
        <v>265.5</v>
      </c>
      <c r="AE4" s="77">
        <v>265.5</v>
      </c>
      <c r="AF4" s="77">
        <v>265.5</v>
      </c>
      <c r="AG4" s="83"/>
      <c r="AH4" s="77">
        <v>265.5</v>
      </c>
      <c r="AI4" s="77">
        <v>265.5</v>
      </c>
      <c r="AJ4" s="83"/>
      <c r="AK4" s="77">
        <v>265.5</v>
      </c>
      <c r="AL4" s="77">
        <v>265.5</v>
      </c>
      <c r="AM4" s="77">
        <v>265.5</v>
      </c>
      <c r="AN4" s="44">
        <v>265.5</v>
      </c>
      <c r="AO4" s="44">
        <v>265.5</v>
      </c>
      <c r="AP4" s="77">
        <v>243.9</v>
      </c>
      <c r="AQ4" s="77">
        <v>243.9</v>
      </c>
      <c r="AR4" s="83"/>
      <c r="AS4" s="77">
        <v>243.9</v>
      </c>
      <c r="AT4" s="77">
        <v>243.9</v>
      </c>
      <c r="AU4" s="83"/>
      <c r="AV4" s="44">
        <v>241.83</v>
      </c>
      <c r="AW4" s="44">
        <v>298.8</v>
      </c>
      <c r="AX4" s="44">
        <v>265.5</v>
      </c>
      <c r="AY4" s="44">
        <v>265.5</v>
      </c>
      <c r="BA4" s="72">
        <v>265.5</v>
      </c>
      <c r="BB4" s="44">
        <v>265.5</v>
      </c>
      <c r="BC4" s="68"/>
      <c r="BD4" s="44">
        <v>265.5</v>
      </c>
      <c r="BE4" s="8">
        <v>282.42</v>
      </c>
      <c r="BF4" s="8">
        <v>276.3</v>
      </c>
      <c r="BG4" s="8">
        <v>276.3</v>
      </c>
      <c r="BH4" s="9"/>
      <c r="BI4" s="8">
        <v>282.42</v>
      </c>
      <c r="BJ4" s="8">
        <v>282.42</v>
      </c>
      <c r="BK4" s="11"/>
      <c r="BL4" s="54">
        <v>265.5</v>
      </c>
      <c r="BM4" s="44">
        <v>265.5</v>
      </c>
      <c r="BN4" s="59"/>
      <c r="BO4" s="44">
        <v>265.5</v>
      </c>
      <c r="BP4" s="44">
        <v>265.5</v>
      </c>
      <c r="BR4" s="44">
        <v>265.5</v>
      </c>
      <c r="BS4" s="77">
        <v>265.5</v>
      </c>
      <c r="BT4" s="44">
        <v>265.5</v>
      </c>
    </row>
    <row r="5" spans="1:72" ht="12.75">
      <c r="A5" s="6" t="s">
        <v>35</v>
      </c>
      <c r="B5" s="8">
        <v>297.18</v>
      </c>
      <c r="C5" s="8"/>
      <c r="D5" s="46">
        <v>297.18</v>
      </c>
      <c r="E5" s="8"/>
      <c r="F5" s="8"/>
      <c r="G5" s="8">
        <v>311.94000000000005</v>
      </c>
      <c r="H5" s="8"/>
      <c r="I5" s="46">
        <v>311.94000000000005</v>
      </c>
      <c r="J5" s="8"/>
      <c r="K5" s="8"/>
      <c r="L5" s="79">
        <v>151.2</v>
      </c>
      <c r="M5" s="78"/>
      <c r="N5" s="79">
        <v>151.2</v>
      </c>
      <c r="O5" s="48">
        <v>175.23</v>
      </c>
      <c r="P5" s="8"/>
      <c r="Q5" s="48">
        <v>175.23</v>
      </c>
      <c r="R5" s="55">
        <v>327.6</v>
      </c>
      <c r="S5" s="8"/>
      <c r="T5" s="55">
        <v>327.6</v>
      </c>
      <c r="U5" s="64">
        <v>233.79</v>
      </c>
      <c r="V5" s="8"/>
      <c r="W5" s="64">
        <v>233.79</v>
      </c>
      <c r="X5" s="48">
        <v>175.23</v>
      </c>
      <c r="Y5" s="8"/>
      <c r="Z5" s="48">
        <v>175.23</v>
      </c>
      <c r="AA5" s="79">
        <v>324</v>
      </c>
      <c r="AB5" s="78"/>
      <c r="AC5" s="79">
        <v>324</v>
      </c>
      <c r="AD5" s="8"/>
      <c r="AE5" s="79">
        <v>220.5</v>
      </c>
      <c r="AF5" s="78"/>
      <c r="AG5" s="79">
        <v>220.5</v>
      </c>
      <c r="AH5" s="79">
        <v>220.5</v>
      </c>
      <c r="AI5" s="78"/>
      <c r="AJ5" s="79">
        <v>220.5</v>
      </c>
      <c r="AK5" s="78"/>
      <c r="AL5" s="78"/>
      <c r="AM5" s="78"/>
      <c r="AN5" s="8"/>
      <c r="AO5" s="8"/>
      <c r="AP5" s="79">
        <v>202.5</v>
      </c>
      <c r="AQ5" s="78"/>
      <c r="AR5" s="79">
        <v>202.5</v>
      </c>
      <c r="AS5" s="79">
        <v>202.5</v>
      </c>
      <c r="AT5" s="78"/>
      <c r="AU5" s="79">
        <v>202.5</v>
      </c>
      <c r="AV5" s="8"/>
      <c r="AW5" s="8"/>
      <c r="AX5" s="48">
        <v>175.23</v>
      </c>
      <c r="AY5" s="8"/>
      <c r="AZ5" s="48">
        <v>175.23</v>
      </c>
      <c r="BA5" s="64">
        <v>260.79</v>
      </c>
      <c r="BB5" s="8"/>
      <c r="BC5" s="64">
        <v>260.79</v>
      </c>
      <c r="BD5" s="8"/>
      <c r="BF5" s="8">
        <v>288</v>
      </c>
      <c r="BG5" s="10"/>
      <c r="BH5" s="8">
        <v>288</v>
      </c>
      <c r="BI5" s="8">
        <v>303.65999999999997</v>
      </c>
      <c r="BJ5" s="10"/>
      <c r="BK5" s="8">
        <v>303.65999999999997</v>
      </c>
      <c r="BL5" s="55">
        <v>327.6</v>
      </c>
      <c r="BM5" s="8"/>
      <c r="BN5" s="55">
        <v>327.6</v>
      </c>
      <c r="BO5" s="48">
        <v>175.23</v>
      </c>
      <c r="BP5" s="8"/>
      <c r="BQ5" s="48">
        <v>175.23</v>
      </c>
      <c r="BR5" s="8"/>
      <c r="BS5" s="78"/>
      <c r="BT5" s="8"/>
    </row>
    <row r="6" spans="1:72" s="40" customFormat="1" ht="12.75">
      <c r="A6" s="40" t="s">
        <v>23</v>
      </c>
      <c r="B6" s="41">
        <v>3.78</v>
      </c>
      <c r="C6" s="41"/>
      <c r="D6" s="47">
        <v>3.78</v>
      </c>
      <c r="E6" s="41"/>
      <c r="F6" s="41"/>
      <c r="G6" s="41">
        <v>3.78</v>
      </c>
      <c r="H6" s="41"/>
      <c r="I6" s="47">
        <v>3.78</v>
      </c>
      <c r="J6" s="41"/>
      <c r="K6" s="41"/>
      <c r="L6" s="79">
        <v>6.38</v>
      </c>
      <c r="M6" s="80"/>
      <c r="N6" s="79">
        <v>6.38</v>
      </c>
      <c r="O6" s="48">
        <v>4.27</v>
      </c>
      <c r="P6" s="41"/>
      <c r="Q6" s="48">
        <v>4.27</v>
      </c>
      <c r="R6" s="55">
        <v>6.03</v>
      </c>
      <c r="S6" s="41"/>
      <c r="T6" s="55">
        <v>6.03</v>
      </c>
      <c r="U6" s="64">
        <v>5.13</v>
      </c>
      <c r="V6" s="41"/>
      <c r="W6" s="64">
        <v>5.13</v>
      </c>
      <c r="X6" s="48">
        <v>4.27</v>
      </c>
      <c r="Y6" s="41"/>
      <c r="Z6" s="48">
        <v>4.27</v>
      </c>
      <c r="AA6" s="79">
        <v>6.29</v>
      </c>
      <c r="AB6" s="80"/>
      <c r="AC6" s="79">
        <v>6.29</v>
      </c>
      <c r="AD6" s="41"/>
      <c r="AE6" s="79">
        <v>5.13</v>
      </c>
      <c r="AF6" s="80"/>
      <c r="AG6" s="79">
        <v>5.13</v>
      </c>
      <c r="AH6" s="79">
        <v>5.13</v>
      </c>
      <c r="AI6" s="80"/>
      <c r="AJ6" s="79">
        <v>5.13</v>
      </c>
      <c r="AK6" s="80"/>
      <c r="AL6" s="80"/>
      <c r="AM6" s="80"/>
      <c r="AN6" s="41"/>
      <c r="AO6" s="41"/>
      <c r="AP6" s="79">
        <v>6.07</v>
      </c>
      <c r="AQ6" s="80"/>
      <c r="AR6" s="79">
        <v>6.07</v>
      </c>
      <c r="AS6" s="79">
        <v>6.07</v>
      </c>
      <c r="AT6" s="80"/>
      <c r="AU6" s="79">
        <v>6.07</v>
      </c>
      <c r="AV6" s="41"/>
      <c r="AW6" s="41"/>
      <c r="AX6" s="48">
        <v>4.27</v>
      </c>
      <c r="AY6" s="41"/>
      <c r="AZ6" s="48">
        <v>4.27</v>
      </c>
      <c r="BA6" s="64">
        <v>5.13</v>
      </c>
      <c r="BB6" s="41"/>
      <c r="BC6" s="64">
        <v>5.13</v>
      </c>
      <c r="BD6" s="41"/>
      <c r="BE6" s="42"/>
      <c r="BF6" s="41">
        <v>4.95</v>
      </c>
      <c r="BG6" s="43"/>
      <c r="BH6" s="41">
        <v>4.95</v>
      </c>
      <c r="BI6" s="42"/>
      <c r="BJ6" s="42"/>
      <c r="BK6" s="42"/>
      <c r="BL6" s="55">
        <v>6.03</v>
      </c>
      <c r="BM6" s="41"/>
      <c r="BN6" s="55">
        <v>6.03</v>
      </c>
      <c r="BO6" s="48">
        <v>4.27</v>
      </c>
      <c r="BP6" s="41"/>
      <c r="BQ6" s="48">
        <v>4.27</v>
      </c>
      <c r="BR6" s="41"/>
      <c r="BS6" s="80"/>
      <c r="BT6" s="41"/>
    </row>
    <row r="7" spans="1:72" ht="12.75">
      <c r="A7" s="12" t="s">
        <v>25</v>
      </c>
      <c r="B7" s="8">
        <f>SUM(B4:B6)</f>
        <v>566.46</v>
      </c>
      <c r="C7" s="8">
        <f aca="true" t="shared" si="0" ref="C7:BN7">SUM(C4:C6)</f>
        <v>265.5</v>
      </c>
      <c r="D7" s="8">
        <f t="shared" si="0"/>
        <v>300.96</v>
      </c>
      <c r="E7" s="8">
        <f t="shared" si="0"/>
        <v>265.5</v>
      </c>
      <c r="F7" s="8">
        <f t="shared" si="0"/>
        <v>265.5</v>
      </c>
      <c r="G7" s="8">
        <f t="shared" si="0"/>
        <v>581.22</v>
      </c>
      <c r="H7" s="8">
        <f t="shared" si="0"/>
        <v>265.5</v>
      </c>
      <c r="I7" s="8">
        <f t="shared" si="0"/>
        <v>315.72</v>
      </c>
      <c r="J7" s="8">
        <f t="shared" si="0"/>
        <v>265.5</v>
      </c>
      <c r="K7" s="8">
        <f t="shared" si="0"/>
        <v>265.5</v>
      </c>
      <c r="L7" s="78">
        <f t="shared" si="0"/>
        <v>415.88</v>
      </c>
      <c r="M7" s="78">
        <f t="shared" si="0"/>
        <v>258.3</v>
      </c>
      <c r="N7" s="78">
        <f t="shared" si="0"/>
        <v>157.57999999999998</v>
      </c>
      <c r="O7" s="8">
        <f t="shared" si="0"/>
        <v>423.4</v>
      </c>
      <c r="P7" s="8">
        <f t="shared" si="0"/>
        <v>243.9</v>
      </c>
      <c r="Q7" s="8">
        <f t="shared" si="0"/>
        <v>179.5</v>
      </c>
      <c r="R7" s="56">
        <f t="shared" si="0"/>
        <v>599.13</v>
      </c>
      <c r="S7" s="8">
        <f t="shared" si="0"/>
        <v>265.5</v>
      </c>
      <c r="T7" s="56">
        <f t="shared" si="0"/>
        <v>333.63</v>
      </c>
      <c r="U7" s="65">
        <f t="shared" si="0"/>
        <v>504.41999999999996</v>
      </c>
      <c r="V7" s="8">
        <f t="shared" si="0"/>
        <v>265.5</v>
      </c>
      <c r="W7" s="65">
        <f t="shared" si="0"/>
        <v>238.92</v>
      </c>
      <c r="X7" s="8">
        <f t="shared" si="0"/>
        <v>423.4</v>
      </c>
      <c r="Y7" s="8">
        <f t="shared" si="0"/>
        <v>243.9</v>
      </c>
      <c r="Z7" s="8">
        <f t="shared" si="0"/>
        <v>179.5</v>
      </c>
      <c r="AA7" s="78">
        <f t="shared" si="0"/>
        <v>595.79</v>
      </c>
      <c r="AB7" s="78">
        <f t="shared" si="0"/>
        <v>265.5</v>
      </c>
      <c r="AC7" s="78">
        <f t="shared" si="0"/>
        <v>330.29</v>
      </c>
      <c r="AD7" s="8">
        <f t="shared" si="0"/>
        <v>265.5</v>
      </c>
      <c r="AE7" s="78">
        <f t="shared" si="0"/>
        <v>491.13</v>
      </c>
      <c r="AF7" s="78">
        <f t="shared" si="0"/>
        <v>265.5</v>
      </c>
      <c r="AG7" s="78">
        <f t="shared" si="0"/>
        <v>225.63</v>
      </c>
      <c r="AH7" s="78">
        <f t="shared" si="0"/>
        <v>491.13</v>
      </c>
      <c r="AI7" s="78">
        <f t="shared" si="0"/>
        <v>265.5</v>
      </c>
      <c r="AJ7" s="78">
        <f t="shared" si="0"/>
        <v>225.63</v>
      </c>
      <c r="AK7" s="78">
        <f t="shared" si="0"/>
        <v>265.5</v>
      </c>
      <c r="AL7" s="78">
        <f t="shared" si="0"/>
        <v>265.5</v>
      </c>
      <c r="AM7" s="78">
        <f t="shared" si="0"/>
        <v>265.5</v>
      </c>
      <c r="AN7" s="8">
        <f t="shared" si="0"/>
        <v>265.5</v>
      </c>
      <c r="AO7" s="8">
        <f t="shared" si="0"/>
        <v>265.5</v>
      </c>
      <c r="AP7" s="78">
        <f t="shared" si="0"/>
        <v>452.46999999999997</v>
      </c>
      <c r="AQ7" s="78">
        <f t="shared" si="0"/>
        <v>243.9</v>
      </c>
      <c r="AR7" s="78">
        <f t="shared" si="0"/>
        <v>208.57</v>
      </c>
      <c r="AS7" s="78">
        <f t="shared" si="0"/>
        <v>452.46999999999997</v>
      </c>
      <c r="AT7" s="78">
        <f t="shared" si="0"/>
        <v>243.9</v>
      </c>
      <c r="AU7" s="78">
        <f t="shared" si="0"/>
        <v>208.57</v>
      </c>
      <c r="AV7" s="8">
        <f t="shared" si="0"/>
        <v>241.83</v>
      </c>
      <c r="AW7" s="8">
        <f t="shared" si="0"/>
        <v>298.8</v>
      </c>
      <c r="AX7" s="8">
        <f t="shared" si="0"/>
        <v>445</v>
      </c>
      <c r="AY7" s="8">
        <f t="shared" si="0"/>
        <v>265.5</v>
      </c>
      <c r="AZ7" s="8">
        <f t="shared" si="0"/>
        <v>179.5</v>
      </c>
      <c r="BA7" s="65">
        <f t="shared" si="0"/>
        <v>531.42</v>
      </c>
      <c r="BB7" s="8">
        <f t="shared" si="0"/>
        <v>265.5</v>
      </c>
      <c r="BC7" s="65">
        <f t="shared" si="0"/>
        <v>265.92</v>
      </c>
      <c r="BD7" s="8">
        <f t="shared" si="0"/>
        <v>265.5</v>
      </c>
      <c r="BE7" s="8">
        <f t="shared" si="0"/>
        <v>282.42</v>
      </c>
      <c r="BF7" s="8">
        <f t="shared" si="0"/>
        <v>569.25</v>
      </c>
      <c r="BG7" s="8">
        <f t="shared" si="0"/>
        <v>276.3</v>
      </c>
      <c r="BH7" s="8">
        <f t="shared" si="0"/>
        <v>292.95</v>
      </c>
      <c r="BI7" s="8">
        <f t="shared" si="0"/>
        <v>586.0799999999999</v>
      </c>
      <c r="BJ7" s="8">
        <f t="shared" si="0"/>
        <v>282.42</v>
      </c>
      <c r="BK7" s="8">
        <f t="shared" si="0"/>
        <v>303.65999999999997</v>
      </c>
      <c r="BL7" s="56">
        <f t="shared" si="0"/>
        <v>599.13</v>
      </c>
      <c r="BM7" s="8">
        <f t="shared" si="0"/>
        <v>265.5</v>
      </c>
      <c r="BN7" s="56">
        <f t="shared" si="0"/>
        <v>333.63</v>
      </c>
      <c r="BO7" s="8">
        <f aca="true" t="shared" si="1" ref="BO7:BT7">SUM(BO4:BO6)</f>
        <v>445</v>
      </c>
      <c r="BP7" s="8">
        <f t="shared" si="1"/>
        <v>265.5</v>
      </c>
      <c r="BQ7" s="8">
        <f t="shared" si="1"/>
        <v>179.5</v>
      </c>
      <c r="BR7" s="8">
        <f t="shared" si="1"/>
        <v>265.5</v>
      </c>
      <c r="BS7" s="8">
        <f t="shared" si="1"/>
        <v>265.5</v>
      </c>
      <c r="BT7" s="8">
        <f t="shared" si="1"/>
        <v>265.5</v>
      </c>
    </row>
    <row r="8" spans="1:72" s="12" customFormat="1" ht="12.75">
      <c r="A8" s="12" t="s">
        <v>27</v>
      </c>
      <c r="B8" s="19">
        <f>+B7*kalkulátor!$C$19</f>
        <v>0</v>
      </c>
      <c r="C8" s="19">
        <f>+C7*kalkulátor!$C$19</f>
        <v>0</v>
      </c>
      <c r="D8" s="19">
        <f>+D7*kalkulátor!$C$19</f>
        <v>0</v>
      </c>
      <c r="E8" s="19">
        <f>+E7*kalkulátor!$C$19</f>
        <v>0</v>
      </c>
      <c r="F8" s="19">
        <f>+F7*kalkulátor!$C$19</f>
        <v>0</v>
      </c>
      <c r="G8" s="19">
        <f>+G7*kalkulátor!$C$19</f>
        <v>0</v>
      </c>
      <c r="H8" s="19">
        <f>+H7*kalkulátor!$C$19</f>
        <v>0</v>
      </c>
      <c r="I8" s="19">
        <f>+I7*kalkulátor!$C$19</f>
        <v>0</v>
      </c>
      <c r="J8" s="19">
        <f>+J7*kalkulátor!$C$19</f>
        <v>0</v>
      </c>
      <c r="K8" s="19">
        <f>+K7*kalkulátor!$C$19</f>
        <v>0</v>
      </c>
      <c r="L8" s="81">
        <f>+L7*kalkulátor!$C$19</f>
        <v>0</v>
      </c>
      <c r="M8" s="81">
        <f>+M7*kalkulátor!$C$19</f>
        <v>0</v>
      </c>
      <c r="N8" s="81">
        <f>+N7*kalkulátor!$C$19</f>
        <v>0</v>
      </c>
      <c r="O8" s="19">
        <f>+O7*kalkulátor!$C$19</f>
        <v>0</v>
      </c>
      <c r="P8" s="19">
        <f>+P7*kalkulátor!$C$19</f>
        <v>0</v>
      </c>
      <c r="Q8" s="19">
        <f>+Q7*kalkulátor!$C$19</f>
        <v>0</v>
      </c>
      <c r="R8" s="57">
        <f>+R7*kalkulátor!$C$19</f>
        <v>0</v>
      </c>
      <c r="S8" s="19">
        <f>+S7*kalkulátor!$C$19</f>
        <v>0</v>
      </c>
      <c r="T8" s="57">
        <f>+T7*kalkulátor!$C$19</f>
        <v>0</v>
      </c>
      <c r="U8" s="66">
        <f>+U7*kalkulátor!$C$19</f>
        <v>0</v>
      </c>
      <c r="V8" s="19">
        <f>+V7*kalkulátor!$C$19</f>
        <v>0</v>
      </c>
      <c r="W8" s="66">
        <f>+W7*kalkulátor!$C$19</f>
        <v>0</v>
      </c>
      <c r="X8" s="19">
        <f>+X7*kalkulátor!$C$19</f>
        <v>0</v>
      </c>
      <c r="Y8" s="19">
        <f>+Y7*kalkulátor!$C$19</f>
        <v>0</v>
      </c>
      <c r="Z8" s="19">
        <f>+Z7*kalkulátor!$C$19</f>
        <v>0</v>
      </c>
      <c r="AA8" s="81">
        <f>+AA7*kalkulátor!$C$19</f>
        <v>0</v>
      </c>
      <c r="AB8" s="81">
        <f>+AB7*kalkulátor!$C$19</f>
        <v>0</v>
      </c>
      <c r="AC8" s="81">
        <f>+AC7*kalkulátor!$C$19</f>
        <v>0</v>
      </c>
      <c r="AD8" s="19">
        <f>+AD7*kalkulátor!$C$19</f>
        <v>0</v>
      </c>
      <c r="AE8" s="81">
        <f>+AE7*kalkulátor!$C$19</f>
        <v>0</v>
      </c>
      <c r="AF8" s="81">
        <f>+AF7*kalkulátor!$C$19</f>
        <v>0</v>
      </c>
      <c r="AG8" s="81">
        <f>+AG7*kalkulátor!$C$19</f>
        <v>0</v>
      </c>
      <c r="AH8" s="81">
        <f>+AH7*kalkulátor!$C$19</f>
        <v>0</v>
      </c>
      <c r="AI8" s="81">
        <f>+AI7*kalkulátor!$C$19</f>
        <v>0</v>
      </c>
      <c r="AJ8" s="81">
        <f>+AJ7*kalkulátor!$C$19</f>
        <v>0</v>
      </c>
      <c r="AK8" s="81">
        <f>+AK7*kalkulátor!$C$19</f>
        <v>0</v>
      </c>
      <c r="AL8" s="81">
        <f>+AL7*kalkulátor!$C$19</f>
        <v>0</v>
      </c>
      <c r="AM8" s="81">
        <f>+AM7*kalkulátor!$C$19</f>
        <v>0</v>
      </c>
      <c r="AN8" s="19">
        <f>+AN7*kalkulátor!$C$19</f>
        <v>0</v>
      </c>
      <c r="AO8" s="19">
        <f>+AO7*kalkulátor!$C$19</f>
        <v>0</v>
      </c>
      <c r="AP8" s="81">
        <f>+AP7*kalkulátor!$C$19</f>
        <v>0</v>
      </c>
      <c r="AQ8" s="81">
        <f>+AQ7*kalkulátor!$C$19</f>
        <v>0</v>
      </c>
      <c r="AR8" s="81">
        <f>+AR7*kalkulátor!$C$19</f>
        <v>0</v>
      </c>
      <c r="AS8" s="81">
        <f>+AS7*kalkulátor!$C$19</f>
        <v>0</v>
      </c>
      <c r="AT8" s="81">
        <f>+AT7*kalkulátor!$C$19</f>
        <v>0</v>
      </c>
      <c r="AU8" s="81">
        <f>+AU7*kalkulátor!$C$19</f>
        <v>0</v>
      </c>
      <c r="AV8" s="19">
        <f>+AV7*kalkulátor!$C$19</f>
        <v>0</v>
      </c>
      <c r="AW8" s="19">
        <f>+AW7*kalkulátor!$C$19</f>
        <v>0</v>
      </c>
      <c r="AX8" s="19">
        <f>+AX7*kalkulátor!$C$19</f>
        <v>0</v>
      </c>
      <c r="AY8" s="19">
        <f>+AY7*kalkulátor!$C$19</f>
        <v>0</v>
      </c>
      <c r="AZ8" s="19">
        <f>+AZ7*kalkulátor!$C$19</f>
        <v>0</v>
      </c>
      <c r="BA8" s="66">
        <f>+BA7*kalkulátor!$C$19</f>
        <v>0</v>
      </c>
      <c r="BB8" s="19">
        <f>+BB7*kalkulátor!$C$19</f>
        <v>0</v>
      </c>
      <c r="BC8" s="66">
        <f>+BC7*kalkulátor!$C$19</f>
        <v>0</v>
      </c>
      <c r="BD8" s="19">
        <f>+BD7*kalkulátor!$C$19</f>
        <v>0</v>
      </c>
      <c r="BE8" s="19">
        <f>+BE7*kalkulátor!$C$19</f>
        <v>0</v>
      </c>
      <c r="BF8" s="19">
        <f>+BF7*kalkulátor!$C$19</f>
        <v>0</v>
      </c>
      <c r="BG8" s="19">
        <f>+BG7*kalkulátor!$C$19</f>
        <v>0</v>
      </c>
      <c r="BH8" s="19">
        <f>+BH7*kalkulátor!$C$19</f>
        <v>0</v>
      </c>
      <c r="BI8" s="19">
        <f>+BI7*kalkulátor!$C$19</f>
        <v>0</v>
      </c>
      <c r="BJ8" s="19">
        <f>+BJ7*kalkulátor!$C$19</f>
        <v>0</v>
      </c>
      <c r="BK8" s="19">
        <f>+BK7*kalkulátor!$C$19</f>
        <v>0</v>
      </c>
      <c r="BL8" s="57">
        <f>+BL7*kalkulátor!$C$19</f>
        <v>0</v>
      </c>
      <c r="BM8" s="19">
        <f>+BM7*kalkulátor!$C$19</f>
        <v>0</v>
      </c>
      <c r="BN8" s="57">
        <f>+BN7*kalkulátor!$C$19</f>
        <v>0</v>
      </c>
      <c r="BO8" s="19">
        <f>+BO7*kalkulátor!$C$19</f>
        <v>0</v>
      </c>
      <c r="BP8" s="19">
        <f>+BP7*kalkulátor!$C$19</f>
        <v>0</v>
      </c>
      <c r="BQ8" s="19">
        <f>+BQ7*kalkulátor!$C$19</f>
        <v>0</v>
      </c>
      <c r="BR8" s="19">
        <f>+BR7*kalkulátor!$C$19</f>
        <v>0</v>
      </c>
      <c r="BS8" s="81">
        <f>+BS7*kalkulátor!$C$19</f>
        <v>0</v>
      </c>
      <c r="BT8" s="19">
        <f>+BT7*kalkulátor!$C$19</f>
        <v>0</v>
      </c>
    </row>
    <row r="9" spans="1:72" ht="12.75">
      <c r="A9" s="12" t="s">
        <v>24</v>
      </c>
      <c r="B9" s="45">
        <v>243</v>
      </c>
      <c r="C9" s="45">
        <v>243</v>
      </c>
      <c r="D9" s="9"/>
      <c r="E9" s="45">
        <v>243</v>
      </c>
      <c r="F9" s="45">
        <v>243</v>
      </c>
      <c r="G9" s="45">
        <v>243</v>
      </c>
      <c r="H9" s="45">
        <v>243</v>
      </c>
      <c r="I9" s="9"/>
      <c r="J9" s="45">
        <v>243</v>
      </c>
      <c r="K9" s="45">
        <v>243</v>
      </c>
      <c r="L9" s="82">
        <v>0</v>
      </c>
      <c r="M9" s="82">
        <v>0</v>
      </c>
      <c r="N9" s="87"/>
      <c r="O9" s="45">
        <v>225</v>
      </c>
      <c r="P9" s="45">
        <v>225</v>
      </c>
      <c r="Q9" s="9"/>
      <c r="R9" s="58">
        <v>243</v>
      </c>
      <c r="S9" s="45">
        <v>243</v>
      </c>
      <c r="T9" s="62"/>
      <c r="U9" s="73">
        <v>243</v>
      </c>
      <c r="V9" s="45">
        <v>243</v>
      </c>
      <c r="W9" s="70"/>
      <c r="X9" s="45">
        <v>225</v>
      </c>
      <c r="Y9" s="45">
        <v>225</v>
      </c>
      <c r="Z9" s="9"/>
      <c r="AA9" s="82">
        <v>243</v>
      </c>
      <c r="AB9" s="82">
        <v>243</v>
      </c>
      <c r="AC9" s="87"/>
      <c r="AD9" s="45">
        <v>243</v>
      </c>
      <c r="AE9" s="82">
        <v>243</v>
      </c>
      <c r="AF9" s="82">
        <v>243</v>
      </c>
      <c r="AG9" s="87"/>
      <c r="AH9" s="82">
        <v>243</v>
      </c>
      <c r="AI9" s="82">
        <v>243</v>
      </c>
      <c r="AJ9" s="87"/>
      <c r="AK9" s="82">
        <v>243</v>
      </c>
      <c r="AL9" s="82">
        <v>243</v>
      </c>
      <c r="AM9" s="82">
        <v>243</v>
      </c>
      <c r="AN9" s="45">
        <v>243</v>
      </c>
      <c r="AO9" s="45">
        <v>243</v>
      </c>
      <c r="AP9" s="82">
        <v>225</v>
      </c>
      <c r="AQ9" s="82">
        <v>225</v>
      </c>
      <c r="AR9" s="87"/>
      <c r="AS9" s="82">
        <v>225</v>
      </c>
      <c r="AT9" s="82">
        <v>225</v>
      </c>
      <c r="AU9" s="87"/>
      <c r="AV9" s="45">
        <v>396.9</v>
      </c>
      <c r="AW9" s="45">
        <v>243</v>
      </c>
      <c r="AX9" s="45">
        <v>243</v>
      </c>
      <c r="AY9" s="45">
        <v>243</v>
      </c>
      <c r="AZ9" s="9"/>
      <c r="BA9" s="73">
        <v>243</v>
      </c>
      <c r="BB9" s="45">
        <v>243</v>
      </c>
      <c r="BC9" s="70"/>
      <c r="BD9" s="45">
        <v>243</v>
      </c>
      <c r="BE9" s="8">
        <v>230.76</v>
      </c>
      <c r="BF9" s="8">
        <v>180</v>
      </c>
      <c r="BG9" s="8">
        <v>180</v>
      </c>
      <c r="BH9" s="9"/>
      <c r="BI9" s="8">
        <v>230.76</v>
      </c>
      <c r="BJ9" s="8">
        <v>230.76</v>
      </c>
      <c r="BK9" s="9"/>
      <c r="BL9" s="58">
        <v>243</v>
      </c>
      <c r="BM9" s="45">
        <v>243</v>
      </c>
      <c r="BN9" s="62"/>
      <c r="BO9" s="45">
        <v>243</v>
      </c>
      <c r="BP9" s="45">
        <v>243</v>
      </c>
      <c r="BQ9" s="9"/>
      <c r="BR9" s="45">
        <v>243</v>
      </c>
      <c r="BS9" s="82">
        <v>243</v>
      </c>
      <c r="BT9" s="45">
        <v>243</v>
      </c>
    </row>
    <row r="10" spans="1:71" ht="12.75">
      <c r="A10" s="6" t="s">
        <v>17</v>
      </c>
      <c r="L10" s="83"/>
      <c r="M10" s="83"/>
      <c r="N10" s="83"/>
      <c r="R10" s="59"/>
      <c r="T10" s="59"/>
      <c r="U10" s="68"/>
      <c r="W10" s="68"/>
      <c r="AA10" s="83"/>
      <c r="AB10" s="83"/>
      <c r="AC10" s="83"/>
      <c r="AE10" s="83"/>
      <c r="AF10" s="83"/>
      <c r="AG10" s="83"/>
      <c r="AH10" s="83"/>
      <c r="AI10" s="83"/>
      <c r="AJ10" s="83"/>
      <c r="AK10" s="83"/>
      <c r="AL10" s="83"/>
      <c r="AM10" s="83"/>
      <c r="AP10" s="83"/>
      <c r="AQ10" s="83"/>
      <c r="AR10" s="83"/>
      <c r="AS10" s="83"/>
      <c r="AT10" s="83"/>
      <c r="AU10" s="83"/>
      <c r="BA10" s="68"/>
      <c r="BC10" s="68"/>
      <c r="BL10" s="59"/>
      <c r="BN10" s="59"/>
      <c r="BS10" s="83"/>
    </row>
    <row r="11" spans="1:71" ht="12.75">
      <c r="A11" s="6" t="s">
        <v>18</v>
      </c>
      <c r="L11" s="83"/>
      <c r="M11" s="83"/>
      <c r="N11" s="83"/>
      <c r="R11" s="59"/>
      <c r="T11" s="59"/>
      <c r="U11" s="68"/>
      <c r="W11" s="68"/>
      <c r="AA11" s="83"/>
      <c r="AB11" s="83"/>
      <c r="AC11" s="83"/>
      <c r="AE11" s="83"/>
      <c r="AF11" s="83"/>
      <c r="AG11" s="83"/>
      <c r="AH11" s="83"/>
      <c r="AI11" s="83"/>
      <c r="AJ11" s="83"/>
      <c r="AK11" s="83"/>
      <c r="AL11" s="83"/>
      <c r="AM11" s="83"/>
      <c r="AP11" s="83"/>
      <c r="AQ11" s="83"/>
      <c r="AR11" s="83"/>
      <c r="AS11" s="83"/>
      <c r="AT11" s="83"/>
      <c r="AU11" s="83"/>
      <c r="BA11" s="68"/>
      <c r="BC11" s="68"/>
      <c r="BL11" s="59"/>
      <c r="BN11" s="59"/>
      <c r="BS11" s="83"/>
    </row>
    <row r="12" spans="1:71" ht="12.75">
      <c r="A12" s="6" t="s">
        <v>19</v>
      </c>
      <c r="L12" s="83"/>
      <c r="M12" s="83"/>
      <c r="N12" s="83"/>
      <c r="R12" s="59"/>
      <c r="T12" s="59"/>
      <c r="U12" s="68"/>
      <c r="W12" s="68"/>
      <c r="AA12" s="83"/>
      <c r="AB12" s="83"/>
      <c r="AC12" s="83"/>
      <c r="AE12" s="83"/>
      <c r="AF12" s="83"/>
      <c r="AG12" s="83"/>
      <c r="AH12" s="83"/>
      <c r="AI12" s="83"/>
      <c r="AJ12" s="83"/>
      <c r="AK12" s="83"/>
      <c r="AL12" s="83"/>
      <c r="AM12" s="83"/>
      <c r="AP12" s="83"/>
      <c r="AQ12" s="83"/>
      <c r="AR12" s="83"/>
      <c r="AS12" s="83"/>
      <c r="AT12" s="83"/>
      <c r="AU12" s="83"/>
      <c r="BA12" s="68"/>
      <c r="BC12" s="68"/>
      <c r="BL12" s="59"/>
      <c r="BN12" s="59"/>
      <c r="BS12" s="83"/>
    </row>
    <row r="13" spans="1:71" ht="12.75">
      <c r="A13" s="6" t="s">
        <v>20</v>
      </c>
      <c r="L13" s="83"/>
      <c r="M13" s="83"/>
      <c r="N13" s="83"/>
      <c r="R13" s="59"/>
      <c r="T13" s="59"/>
      <c r="U13" s="68"/>
      <c r="W13" s="68"/>
      <c r="AA13" s="83"/>
      <c r="AB13" s="83"/>
      <c r="AC13" s="83"/>
      <c r="AE13" s="83"/>
      <c r="AF13" s="83"/>
      <c r="AG13" s="83"/>
      <c r="AH13" s="83"/>
      <c r="AI13" s="83"/>
      <c r="AJ13" s="83"/>
      <c r="AK13" s="83"/>
      <c r="AL13" s="83"/>
      <c r="AM13" s="83"/>
      <c r="AP13" s="83"/>
      <c r="AQ13" s="83"/>
      <c r="AR13" s="83"/>
      <c r="AS13" s="83"/>
      <c r="AT13" s="83"/>
      <c r="AU13" s="83"/>
      <c r="BA13" s="68"/>
      <c r="BC13" s="68"/>
      <c r="BL13" s="59"/>
      <c r="BN13" s="59"/>
      <c r="BS13" s="83"/>
    </row>
    <row r="14" spans="1:71" ht="12.75">
      <c r="A14" s="6" t="s">
        <v>21</v>
      </c>
      <c r="L14" s="83"/>
      <c r="M14" s="83"/>
      <c r="N14" s="83"/>
      <c r="R14" s="59"/>
      <c r="T14" s="59"/>
      <c r="U14" s="68"/>
      <c r="W14" s="68"/>
      <c r="AA14" s="83"/>
      <c r="AB14" s="83"/>
      <c r="AC14" s="83"/>
      <c r="AE14" s="83"/>
      <c r="AF14" s="83"/>
      <c r="AG14" s="83"/>
      <c r="AH14" s="83"/>
      <c r="AI14" s="83"/>
      <c r="AJ14" s="83"/>
      <c r="AK14" s="83"/>
      <c r="AL14" s="83"/>
      <c r="AM14" s="83"/>
      <c r="AP14" s="83"/>
      <c r="AQ14" s="83"/>
      <c r="AR14" s="83"/>
      <c r="AS14" s="83"/>
      <c r="AT14" s="83"/>
      <c r="AU14" s="83"/>
      <c r="BA14" s="68"/>
      <c r="BC14" s="68"/>
      <c r="BL14" s="59"/>
      <c r="BN14" s="59"/>
      <c r="BS14" s="83"/>
    </row>
    <row r="15" spans="1:72" ht="12.75">
      <c r="A15" s="12" t="s">
        <v>37</v>
      </c>
      <c r="B15" s="8">
        <v>323.1</v>
      </c>
      <c r="C15" s="49"/>
      <c r="D15" s="46">
        <v>323.1</v>
      </c>
      <c r="E15" s="52"/>
      <c r="F15" s="53"/>
      <c r="G15" s="8">
        <v>305.55</v>
      </c>
      <c r="H15" s="49"/>
      <c r="I15" s="46">
        <v>305.55</v>
      </c>
      <c r="J15" s="50"/>
      <c r="K15" s="51"/>
      <c r="L15" s="78">
        <v>0</v>
      </c>
      <c r="M15" s="84"/>
      <c r="N15" s="78">
        <v>0</v>
      </c>
      <c r="O15" s="8"/>
      <c r="P15" s="49"/>
      <c r="Q15" s="46"/>
      <c r="R15" s="55">
        <v>356.4</v>
      </c>
      <c r="S15" s="50"/>
      <c r="T15" s="55">
        <v>356.4</v>
      </c>
      <c r="U15" s="64">
        <v>198</v>
      </c>
      <c r="V15" s="51"/>
      <c r="W15" s="64">
        <v>198</v>
      </c>
      <c r="X15" s="48">
        <v>92.34</v>
      </c>
      <c r="Y15" s="49"/>
      <c r="Z15" s="48">
        <v>92.34</v>
      </c>
      <c r="AA15" s="79">
        <v>211.5</v>
      </c>
      <c r="AB15" s="84"/>
      <c r="AC15" s="79">
        <v>211.5</v>
      </c>
      <c r="AD15" s="50"/>
      <c r="AE15" s="79">
        <v>198</v>
      </c>
      <c r="AF15" s="84"/>
      <c r="AG15" s="79">
        <v>198</v>
      </c>
      <c r="AH15" s="79">
        <v>198</v>
      </c>
      <c r="AI15" s="84"/>
      <c r="AJ15" s="79">
        <v>198</v>
      </c>
      <c r="AK15" s="83"/>
      <c r="AL15" s="83"/>
      <c r="AM15" s="83"/>
      <c r="AN15" s="9"/>
      <c r="AO15" s="9"/>
      <c r="AP15" s="79">
        <v>180</v>
      </c>
      <c r="AQ15" s="84"/>
      <c r="AR15" s="79">
        <v>180</v>
      </c>
      <c r="AS15" s="79">
        <v>180</v>
      </c>
      <c r="AT15" s="84"/>
      <c r="AU15" s="79">
        <v>180</v>
      </c>
      <c r="AV15" s="9"/>
      <c r="AW15" s="9"/>
      <c r="AX15" s="48">
        <v>92.34</v>
      </c>
      <c r="AY15" s="49"/>
      <c r="AZ15" s="48">
        <v>92.34</v>
      </c>
      <c r="BA15" s="64">
        <v>198</v>
      </c>
      <c r="BB15" s="50"/>
      <c r="BC15" s="64">
        <v>198</v>
      </c>
      <c r="BD15" s="9"/>
      <c r="BE15" s="9"/>
      <c r="BF15" s="9"/>
      <c r="BG15" s="9"/>
      <c r="BH15" s="9"/>
      <c r="BI15" s="8">
        <v>184.59</v>
      </c>
      <c r="BJ15" s="9"/>
      <c r="BK15" s="8">
        <v>184.59</v>
      </c>
      <c r="BL15" s="55">
        <v>356.4</v>
      </c>
      <c r="BM15" s="9"/>
      <c r="BN15" s="55">
        <v>356.4</v>
      </c>
      <c r="BO15" s="47"/>
      <c r="BP15" s="9"/>
      <c r="BQ15" s="47"/>
      <c r="BR15" s="9"/>
      <c r="BS15" s="87"/>
      <c r="BT15" s="9"/>
    </row>
    <row r="16" spans="1:71" ht="12.75">
      <c r="A16" s="6" t="s">
        <v>17</v>
      </c>
      <c r="L16" s="83"/>
      <c r="M16" s="83"/>
      <c r="N16" s="83" t="s">
        <v>75</v>
      </c>
      <c r="R16" s="59"/>
      <c r="T16" s="59"/>
      <c r="U16" s="68"/>
      <c r="W16" s="68"/>
      <c r="AA16" s="83"/>
      <c r="AB16" s="83"/>
      <c r="AC16" s="83" t="s">
        <v>75</v>
      </c>
      <c r="AE16" s="83"/>
      <c r="AF16" s="83"/>
      <c r="AG16" s="83" t="s">
        <v>75</v>
      </c>
      <c r="AH16" s="83"/>
      <c r="AI16" s="83"/>
      <c r="AJ16" s="83" t="s">
        <v>75</v>
      </c>
      <c r="AK16" s="83"/>
      <c r="AL16" s="83"/>
      <c r="AM16" s="83"/>
      <c r="AP16" s="83"/>
      <c r="AQ16" s="83"/>
      <c r="AR16" s="83" t="s">
        <v>75</v>
      </c>
      <c r="AS16" s="83"/>
      <c r="AT16" s="83"/>
      <c r="AU16" s="83" t="s">
        <v>75</v>
      </c>
      <c r="BA16" s="68"/>
      <c r="BC16" s="68"/>
      <c r="BL16" s="59"/>
      <c r="BN16" s="59"/>
      <c r="BS16" s="83"/>
    </row>
    <row r="17" spans="1:71" ht="12.75">
      <c r="A17" s="6" t="s">
        <v>18</v>
      </c>
      <c r="L17" s="83"/>
      <c r="M17" s="83"/>
      <c r="N17" s="83"/>
      <c r="R17" s="59"/>
      <c r="T17" s="59"/>
      <c r="U17" s="68"/>
      <c r="W17" s="68"/>
      <c r="AA17" s="83"/>
      <c r="AB17" s="83"/>
      <c r="AC17" s="83"/>
      <c r="AE17" s="83"/>
      <c r="AF17" s="83"/>
      <c r="AG17" s="83"/>
      <c r="AH17" s="83"/>
      <c r="AI17" s="83"/>
      <c r="AJ17" s="83"/>
      <c r="AK17" s="83"/>
      <c r="AL17" s="83"/>
      <c r="AM17" s="83"/>
      <c r="AP17" s="83"/>
      <c r="AQ17" s="83"/>
      <c r="AR17" s="83"/>
      <c r="AS17" s="83"/>
      <c r="AT17" s="83"/>
      <c r="AU17" s="83"/>
      <c r="BA17" s="68"/>
      <c r="BC17" s="68"/>
      <c r="BL17" s="59"/>
      <c r="BN17" s="59"/>
      <c r="BS17" s="83"/>
    </row>
    <row r="18" spans="1:71" ht="12.75">
      <c r="A18" s="6" t="s">
        <v>19</v>
      </c>
      <c r="L18" s="83"/>
      <c r="M18" s="83"/>
      <c r="N18" s="83"/>
      <c r="R18" s="59"/>
      <c r="T18" s="59"/>
      <c r="U18" s="68"/>
      <c r="W18" s="68"/>
      <c r="AA18" s="83"/>
      <c r="AB18" s="83"/>
      <c r="AC18" s="83"/>
      <c r="AE18" s="83"/>
      <c r="AF18" s="83"/>
      <c r="AG18" s="83"/>
      <c r="AH18" s="83"/>
      <c r="AI18" s="83"/>
      <c r="AJ18" s="83"/>
      <c r="AK18" s="83"/>
      <c r="AL18" s="83"/>
      <c r="AM18" s="83"/>
      <c r="AP18" s="83"/>
      <c r="AQ18" s="83"/>
      <c r="AR18" s="83"/>
      <c r="AS18" s="83"/>
      <c r="AT18" s="83"/>
      <c r="AU18" s="83"/>
      <c r="BA18" s="68"/>
      <c r="BC18" s="68"/>
      <c r="BL18" s="59"/>
      <c r="BN18" s="59"/>
      <c r="BS18" s="83"/>
    </row>
    <row r="19" spans="1:71" ht="12.75">
      <c r="A19" s="6" t="s">
        <v>20</v>
      </c>
      <c r="L19" s="83"/>
      <c r="M19" s="83"/>
      <c r="N19" s="83"/>
      <c r="R19" s="59"/>
      <c r="T19" s="59"/>
      <c r="U19" s="68"/>
      <c r="W19" s="68"/>
      <c r="AA19" s="83"/>
      <c r="AB19" s="83"/>
      <c r="AC19" s="83"/>
      <c r="AE19" s="83"/>
      <c r="AF19" s="83"/>
      <c r="AG19" s="83"/>
      <c r="AH19" s="83"/>
      <c r="AI19" s="83"/>
      <c r="AJ19" s="83"/>
      <c r="AK19" s="83"/>
      <c r="AL19" s="83"/>
      <c r="AM19" s="83"/>
      <c r="AP19" s="83"/>
      <c r="AQ19" s="83"/>
      <c r="AR19" s="83"/>
      <c r="AS19" s="83"/>
      <c r="AT19" s="83"/>
      <c r="AU19" s="83"/>
      <c r="BA19" s="68"/>
      <c r="BC19" s="68"/>
      <c r="BL19" s="59"/>
      <c r="BN19" s="59"/>
      <c r="BS19" s="83"/>
    </row>
    <row r="20" spans="1:71" ht="12.75">
      <c r="A20" s="6" t="s">
        <v>21</v>
      </c>
      <c r="L20" s="83"/>
      <c r="M20" s="83"/>
      <c r="N20" s="83"/>
      <c r="R20" s="59"/>
      <c r="T20" s="59"/>
      <c r="U20" s="68"/>
      <c r="W20" s="68"/>
      <c r="AA20" s="83"/>
      <c r="AB20" s="83"/>
      <c r="AC20" s="83"/>
      <c r="AE20" s="83"/>
      <c r="AF20" s="83"/>
      <c r="AG20" s="83"/>
      <c r="AH20" s="83"/>
      <c r="AI20" s="83"/>
      <c r="AJ20" s="83"/>
      <c r="AK20" s="83"/>
      <c r="AL20" s="83"/>
      <c r="AM20" s="83"/>
      <c r="AP20" s="83"/>
      <c r="AQ20" s="83"/>
      <c r="AR20" s="83"/>
      <c r="AS20" s="83"/>
      <c r="AT20" s="83"/>
      <c r="AU20" s="83"/>
      <c r="BA20" s="68"/>
      <c r="BC20" s="68"/>
      <c r="BL20" s="59"/>
      <c r="BN20" s="59"/>
      <c r="BS20" s="83"/>
    </row>
    <row r="21" spans="1:72" s="12" customFormat="1" ht="12.75">
      <c r="A21" s="12" t="s">
        <v>26</v>
      </c>
      <c r="B21" s="13">
        <f>(B9+B15)</f>
        <v>566.1</v>
      </c>
      <c r="C21" s="13">
        <f aca="true" t="shared" si="2" ref="C21:BN21">(C9+C15)</f>
        <v>243</v>
      </c>
      <c r="D21" s="13">
        <f t="shared" si="2"/>
        <v>323.1</v>
      </c>
      <c r="E21" s="13">
        <f t="shared" si="2"/>
        <v>243</v>
      </c>
      <c r="F21" s="13">
        <f t="shared" si="2"/>
        <v>243</v>
      </c>
      <c r="G21" s="13">
        <f t="shared" si="2"/>
        <v>548.55</v>
      </c>
      <c r="H21" s="13">
        <f t="shared" si="2"/>
        <v>243</v>
      </c>
      <c r="I21" s="13">
        <f t="shared" si="2"/>
        <v>305.55</v>
      </c>
      <c r="J21" s="13">
        <f t="shared" si="2"/>
        <v>243</v>
      </c>
      <c r="K21" s="13">
        <f t="shared" si="2"/>
        <v>243</v>
      </c>
      <c r="L21" s="85">
        <f t="shared" si="2"/>
        <v>0</v>
      </c>
      <c r="M21" s="85">
        <f t="shared" si="2"/>
        <v>0</v>
      </c>
      <c r="N21" s="85">
        <f t="shared" si="2"/>
        <v>0</v>
      </c>
      <c r="O21" s="13">
        <f t="shared" si="2"/>
        <v>225</v>
      </c>
      <c r="P21" s="13">
        <f t="shared" si="2"/>
        <v>225</v>
      </c>
      <c r="Q21" s="13">
        <f t="shared" si="2"/>
        <v>0</v>
      </c>
      <c r="R21" s="60">
        <f t="shared" si="2"/>
        <v>599.4</v>
      </c>
      <c r="S21" s="13">
        <f t="shared" si="2"/>
        <v>243</v>
      </c>
      <c r="T21" s="60">
        <f t="shared" si="2"/>
        <v>356.4</v>
      </c>
      <c r="U21" s="67">
        <f t="shared" si="2"/>
        <v>441</v>
      </c>
      <c r="V21" s="13">
        <f t="shared" si="2"/>
        <v>243</v>
      </c>
      <c r="W21" s="67">
        <f t="shared" si="2"/>
        <v>198</v>
      </c>
      <c r="X21" s="13">
        <f t="shared" si="2"/>
        <v>317.34000000000003</v>
      </c>
      <c r="Y21" s="13">
        <f t="shared" si="2"/>
        <v>225</v>
      </c>
      <c r="Z21" s="13">
        <f t="shared" si="2"/>
        <v>92.34</v>
      </c>
      <c r="AA21" s="85">
        <f t="shared" si="2"/>
        <v>454.5</v>
      </c>
      <c r="AB21" s="85">
        <f t="shared" si="2"/>
        <v>243</v>
      </c>
      <c r="AC21" s="85">
        <f t="shared" si="2"/>
        <v>211.5</v>
      </c>
      <c r="AD21" s="13">
        <f t="shared" si="2"/>
        <v>243</v>
      </c>
      <c r="AE21" s="85">
        <f t="shared" si="2"/>
        <v>441</v>
      </c>
      <c r="AF21" s="85">
        <f t="shared" si="2"/>
        <v>243</v>
      </c>
      <c r="AG21" s="85">
        <f t="shared" si="2"/>
        <v>198</v>
      </c>
      <c r="AH21" s="85">
        <f t="shared" si="2"/>
        <v>441</v>
      </c>
      <c r="AI21" s="85">
        <f t="shared" si="2"/>
        <v>243</v>
      </c>
      <c r="AJ21" s="85">
        <f t="shared" si="2"/>
        <v>198</v>
      </c>
      <c r="AK21" s="85">
        <f t="shared" si="2"/>
        <v>243</v>
      </c>
      <c r="AL21" s="85">
        <f t="shared" si="2"/>
        <v>243</v>
      </c>
      <c r="AM21" s="85">
        <f t="shared" si="2"/>
        <v>243</v>
      </c>
      <c r="AN21" s="13">
        <f t="shared" si="2"/>
        <v>243</v>
      </c>
      <c r="AO21" s="13">
        <f t="shared" si="2"/>
        <v>243</v>
      </c>
      <c r="AP21" s="85">
        <f t="shared" si="2"/>
        <v>405</v>
      </c>
      <c r="AQ21" s="85">
        <f t="shared" si="2"/>
        <v>225</v>
      </c>
      <c r="AR21" s="85">
        <f t="shared" si="2"/>
        <v>180</v>
      </c>
      <c r="AS21" s="85">
        <f t="shared" si="2"/>
        <v>405</v>
      </c>
      <c r="AT21" s="85">
        <f t="shared" si="2"/>
        <v>225</v>
      </c>
      <c r="AU21" s="85">
        <f t="shared" si="2"/>
        <v>180</v>
      </c>
      <c r="AV21" s="13">
        <f t="shared" si="2"/>
        <v>396.9</v>
      </c>
      <c r="AW21" s="13">
        <f t="shared" si="2"/>
        <v>243</v>
      </c>
      <c r="AX21" s="13">
        <f t="shared" si="2"/>
        <v>335.34000000000003</v>
      </c>
      <c r="AY21" s="13">
        <f t="shared" si="2"/>
        <v>243</v>
      </c>
      <c r="AZ21" s="13">
        <f t="shared" si="2"/>
        <v>92.34</v>
      </c>
      <c r="BA21" s="67">
        <f t="shared" si="2"/>
        <v>441</v>
      </c>
      <c r="BB21" s="13">
        <f t="shared" si="2"/>
        <v>243</v>
      </c>
      <c r="BC21" s="67">
        <f t="shared" si="2"/>
        <v>198</v>
      </c>
      <c r="BD21" s="13">
        <f t="shared" si="2"/>
        <v>243</v>
      </c>
      <c r="BE21" s="13">
        <f t="shared" si="2"/>
        <v>230.76</v>
      </c>
      <c r="BF21" s="13">
        <f t="shared" si="2"/>
        <v>180</v>
      </c>
      <c r="BG21" s="13">
        <f t="shared" si="2"/>
        <v>180</v>
      </c>
      <c r="BH21" s="13">
        <f t="shared" si="2"/>
        <v>0</v>
      </c>
      <c r="BI21" s="13">
        <f t="shared" si="2"/>
        <v>415.35</v>
      </c>
      <c r="BJ21" s="13">
        <f t="shared" si="2"/>
        <v>230.76</v>
      </c>
      <c r="BK21" s="13">
        <f t="shared" si="2"/>
        <v>184.59</v>
      </c>
      <c r="BL21" s="60">
        <f t="shared" si="2"/>
        <v>599.4</v>
      </c>
      <c r="BM21" s="13">
        <f t="shared" si="2"/>
        <v>243</v>
      </c>
      <c r="BN21" s="60">
        <f t="shared" si="2"/>
        <v>356.4</v>
      </c>
      <c r="BO21" s="13">
        <f aca="true" t="shared" si="3" ref="BO21:BT21">(BO9+BO15)</f>
        <v>243</v>
      </c>
      <c r="BP21" s="13">
        <f t="shared" si="3"/>
        <v>243</v>
      </c>
      <c r="BQ21" s="13">
        <f t="shared" si="3"/>
        <v>0</v>
      </c>
      <c r="BR21" s="13">
        <f t="shared" si="3"/>
        <v>243</v>
      </c>
      <c r="BS21" s="85">
        <f t="shared" si="3"/>
        <v>243</v>
      </c>
      <c r="BT21" s="13">
        <f t="shared" si="3"/>
        <v>243</v>
      </c>
    </row>
    <row r="22" spans="1:72" ht="12.75">
      <c r="A22" s="14" t="s">
        <v>49</v>
      </c>
      <c r="B22" s="7">
        <f>+B8+B21</f>
        <v>566.1</v>
      </c>
      <c r="C22" s="7">
        <f aca="true" t="shared" si="4" ref="C22:BN22">+C8+C21</f>
        <v>243</v>
      </c>
      <c r="D22" s="7">
        <f t="shared" si="4"/>
        <v>323.1</v>
      </c>
      <c r="E22" s="7">
        <f t="shared" si="4"/>
        <v>243</v>
      </c>
      <c r="F22" s="7">
        <f t="shared" si="4"/>
        <v>243</v>
      </c>
      <c r="G22" s="7">
        <f t="shared" si="4"/>
        <v>548.55</v>
      </c>
      <c r="H22" s="7">
        <f t="shared" si="4"/>
        <v>243</v>
      </c>
      <c r="I22" s="7">
        <f t="shared" si="4"/>
        <v>305.55</v>
      </c>
      <c r="J22" s="7">
        <f t="shared" si="4"/>
        <v>243</v>
      </c>
      <c r="K22" s="7">
        <f t="shared" si="4"/>
        <v>243</v>
      </c>
      <c r="L22" s="83">
        <f t="shared" si="4"/>
        <v>0</v>
      </c>
      <c r="M22" s="83">
        <f t="shared" si="4"/>
        <v>0</v>
      </c>
      <c r="N22" s="83">
        <f t="shared" si="4"/>
        <v>0</v>
      </c>
      <c r="O22" s="7">
        <f t="shared" si="4"/>
        <v>225</v>
      </c>
      <c r="P22" s="7">
        <f t="shared" si="4"/>
        <v>225</v>
      </c>
      <c r="Q22" s="7">
        <f t="shared" si="4"/>
        <v>0</v>
      </c>
      <c r="R22" s="59">
        <f t="shared" si="4"/>
        <v>599.4</v>
      </c>
      <c r="S22" s="7">
        <f t="shared" si="4"/>
        <v>243</v>
      </c>
      <c r="T22" s="59">
        <f t="shared" si="4"/>
        <v>356.4</v>
      </c>
      <c r="U22" s="68">
        <f t="shared" si="4"/>
        <v>441</v>
      </c>
      <c r="V22" s="7">
        <f t="shared" si="4"/>
        <v>243</v>
      </c>
      <c r="W22" s="68">
        <f t="shared" si="4"/>
        <v>198</v>
      </c>
      <c r="X22" s="7">
        <f t="shared" si="4"/>
        <v>317.34000000000003</v>
      </c>
      <c r="Y22" s="7">
        <f t="shared" si="4"/>
        <v>225</v>
      </c>
      <c r="Z22" s="7">
        <f t="shared" si="4"/>
        <v>92.34</v>
      </c>
      <c r="AA22" s="83">
        <f t="shared" si="4"/>
        <v>454.5</v>
      </c>
      <c r="AB22" s="83">
        <f t="shared" si="4"/>
        <v>243</v>
      </c>
      <c r="AC22" s="83">
        <f t="shared" si="4"/>
        <v>211.5</v>
      </c>
      <c r="AD22" s="7">
        <f t="shared" si="4"/>
        <v>243</v>
      </c>
      <c r="AE22" s="83">
        <f t="shared" si="4"/>
        <v>441</v>
      </c>
      <c r="AF22" s="83">
        <f t="shared" si="4"/>
        <v>243</v>
      </c>
      <c r="AG22" s="83">
        <f t="shared" si="4"/>
        <v>198</v>
      </c>
      <c r="AH22" s="83">
        <f t="shared" si="4"/>
        <v>441</v>
      </c>
      <c r="AI22" s="83">
        <f t="shared" si="4"/>
        <v>243</v>
      </c>
      <c r="AJ22" s="83">
        <f t="shared" si="4"/>
        <v>198</v>
      </c>
      <c r="AK22" s="83">
        <f t="shared" si="4"/>
        <v>243</v>
      </c>
      <c r="AL22" s="83">
        <f t="shared" si="4"/>
        <v>243</v>
      </c>
      <c r="AM22" s="83">
        <f t="shared" si="4"/>
        <v>243</v>
      </c>
      <c r="AN22" s="7">
        <f t="shared" si="4"/>
        <v>243</v>
      </c>
      <c r="AO22" s="7">
        <f t="shared" si="4"/>
        <v>243</v>
      </c>
      <c r="AP22" s="83">
        <f t="shared" si="4"/>
        <v>405</v>
      </c>
      <c r="AQ22" s="83">
        <f t="shared" si="4"/>
        <v>225</v>
      </c>
      <c r="AR22" s="83">
        <f t="shared" si="4"/>
        <v>180</v>
      </c>
      <c r="AS22" s="83">
        <f t="shared" si="4"/>
        <v>405</v>
      </c>
      <c r="AT22" s="83">
        <f t="shared" si="4"/>
        <v>225</v>
      </c>
      <c r="AU22" s="83">
        <f t="shared" si="4"/>
        <v>180</v>
      </c>
      <c r="AV22" s="7">
        <f t="shared" si="4"/>
        <v>396.9</v>
      </c>
      <c r="AW22" s="7">
        <f t="shared" si="4"/>
        <v>243</v>
      </c>
      <c r="AX22" s="7">
        <f t="shared" si="4"/>
        <v>335.34000000000003</v>
      </c>
      <c r="AY22" s="7">
        <f t="shared" si="4"/>
        <v>243</v>
      </c>
      <c r="AZ22" s="7">
        <f t="shared" si="4"/>
        <v>92.34</v>
      </c>
      <c r="BA22" s="68">
        <f t="shared" si="4"/>
        <v>441</v>
      </c>
      <c r="BB22" s="7">
        <f t="shared" si="4"/>
        <v>243</v>
      </c>
      <c r="BC22" s="68">
        <f t="shared" si="4"/>
        <v>198</v>
      </c>
      <c r="BD22" s="7">
        <f t="shared" si="4"/>
        <v>243</v>
      </c>
      <c r="BE22" s="7">
        <f t="shared" si="4"/>
        <v>230.76</v>
      </c>
      <c r="BF22" s="7">
        <f t="shared" si="4"/>
        <v>180</v>
      </c>
      <c r="BG22" s="7">
        <f t="shared" si="4"/>
        <v>180</v>
      </c>
      <c r="BH22" s="7">
        <f t="shared" si="4"/>
        <v>0</v>
      </c>
      <c r="BI22" s="7">
        <f t="shared" si="4"/>
        <v>415.35</v>
      </c>
      <c r="BJ22" s="7">
        <f t="shared" si="4"/>
        <v>230.76</v>
      </c>
      <c r="BK22" s="7">
        <f t="shared" si="4"/>
        <v>184.59</v>
      </c>
      <c r="BL22" s="59">
        <f t="shared" si="4"/>
        <v>599.4</v>
      </c>
      <c r="BM22" s="7">
        <f t="shared" si="4"/>
        <v>243</v>
      </c>
      <c r="BN22" s="59">
        <f t="shared" si="4"/>
        <v>356.4</v>
      </c>
      <c r="BO22" s="7">
        <f aca="true" t="shared" si="5" ref="BO22:BT22">+BO8+BO21</f>
        <v>243</v>
      </c>
      <c r="BP22" s="7">
        <f t="shared" si="5"/>
        <v>243</v>
      </c>
      <c r="BQ22" s="7">
        <f t="shared" si="5"/>
        <v>0</v>
      </c>
      <c r="BR22" s="7">
        <f t="shared" si="5"/>
        <v>243</v>
      </c>
      <c r="BS22" s="83">
        <f t="shared" si="5"/>
        <v>243</v>
      </c>
      <c r="BT22" s="7">
        <f t="shared" si="5"/>
        <v>243</v>
      </c>
    </row>
    <row r="23" spans="1:72" s="12" customFormat="1" ht="12.75">
      <c r="A23" s="15" t="s">
        <v>50</v>
      </c>
      <c r="B23" s="16">
        <f>ROUND(B22*1.27,)</f>
        <v>719</v>
      </c>
      <c r="C23" s="16">
        <f aca="true" t="shared" si="6" ref="C23:BN23">ROUND(C22*1.27,)</f>
        <v>309</v>
      </c>
      <c r="D23" s="16">
        <f t="shared" si="6"/>
        <v>410</v>
      </c>
      <c r="E23" s="16">
        <f t="shared" si="6"/>
        <v>309</v>
      </c>
      <c r="F23" s="16">
        <f t="shared" si="6"/>
        <v>309</v>
      </c>
      <c r="G23" s="16">
        <f t="shared" si="6"/>
        <v>697</v>
      </c>
      <c r="H23" s="16">
        <f t="shared" si="6"/>
        <v>309</v>
      </c>
      <c r="I23" s="16">
        <f t="shared" si="6"/>
        <v>388</v>
      </c>
      <c r="J23" s="16">
        <f t="shared" si="6"/>
        <v>309</v>
      </c>
      <c r="K23" s="16">
        <f t="shared" si="6"/>
        <v>309</v>
      </c>
      <c r="L23" s="86">
        <f t="shared" si="6"/>
        <v>0</v>
      </c>
      <c r="M23" s="86">
        <f t="shared" si="6"/>
        <v>0</v>
      </c>
      <c r="N23" s="86">
        <f t="shared" si="6"/>
        <v>0</v>
      </c>
      <c r="O23" s="16">
        <f t="shared" si="6"/>
        <v>286</v>
      </c>
      <c r="P23" s="16">
        <f t="shared" si="6"/>
        <v>286</v>
      </c>
      <c r="Q23" s="16">
        <f t="shared" si="6"/>
        <v>0</v>
      </c>
      <c r="R23" s="61">
        <f t="shared" si="6"/>
        <v>761</v>
      </c>
      <c r="S23" s="16">
        <f t="shared" si="6"/>
        <v>309</v>
      </c>
      <c r="T23" s="61">
        <f t="shared" si="6"/>
        <v>453</v>
      </c>
      <c r="U23" s="69">
        <f t="shared" si="6"/>
        <v>560</v>
      </c>
      <c r="V23" s="16">
        <f t="shared" si="6"/>
        <v>309</v>
      </c>
      <c r="W23" s="69">
        <f t="shared" si="6"/>
        <v>251</v>
      </c>
      <c r="X23" s="16">
        <f t="shared" si="6"/>
        <v>403</v>
      </c>
      <c r="Y23" s="16">
        <f t="shared" si="6"/>
        <v>286</v>
      </c>
      <c r="Z23" s="16">
        <f t="shared" si="6"/>
        <v>117</v>
      </c>
      <c r="AA23" s="86">
        <f t="shared" si="6"/>
        <v>577</v>
      </c>
      <c r="AB23" s="86">
        <f t="shared" si="6"/>
        <v>309</v>
      </c>
      <c r="AC23" s="86">
        <f t="shared" si="6"/>
        <v>269</v>
      </c>
      <c r="AD23" s="16">
        <f t="shared" si="6"/>
        <v>309</v>
      </c>
      <c r="AE23" s="86">
        <f t="shared" si="6"/>
        <v>560</v>
      </c>
      <c r="AF23" s="86">
        <f t="shared" si="6"/>
        <v>309</v>
      </c>
      <c r="AG23" s="86">
        <f t="shared" si="6"/>
        <v>251</v>
      </c>
      <c r="AH23" s="86">
        <f t="shared" si="6"/>
        <v>560</v>
      </c>
      <c r="AI23" s="86">
        <f t="shared" si="6"/>
        <v>309</v>
      </c>
      <c r="AJ23" s="86">
        <f t="shared" si="6"/>
        <v>251</v>
      </c>
      <c r="AK23" s="86">
        <f t="shared" si="6"/>
        <v>309</v>
      </c>
      <c r="AL23" s="86">
        <f t="shared" si="6"/>
        <v>309</v>
      </c>
      <c r="AM23" s="86">
        <f t="shared" si="6"/>
        <v>309</v>
      </c>
      <c r="AN23" s="16">
        <f t="shared" si="6"/>
        <v>309</v>
      </c>
      <c r="AO23" s="16">
        <f t="shared" si="6"/>
        <v>309</v>
      </c>
      <c r="AP23" s="86">
        <f t="shared" si="6"/>
        <v>514</v>
      </c>
      <c r="AQ23" s="86">
        <f t="shared" si="6"/>
        <v>286</v>
      </c>
      <c r="AR23" s="86">
        <f t="shared" si="6"/>
        <v>229</v>
      </c>
      <c r="AS23" s="86">
        <f t="shared" si="6"/>
        <v>514</v>
      </c>
      <c r="AT23" s="86">
        <f t="shared" si="6"/>
        <v>286</v>
      </c>
      <c r="AU23" s="86">
        <f t="shared" si="6"/>
        <v>229</v>
      </c>
      <c r="AV23" s="16">
        <f t="shared" si="6"/>
        <v>504</v>
      </c>
      <c r="AW23" s="16">
        <f t="shared" si="6"/>
        <v>309</v>
      </c>
      <c r="AX23" s="16">
        <f t="shared" si="6"/>
        <v>426</v>
      </c>
      <c r="AY23" s="16">
        <f t="shared" si="6"/>
        <v>309</v>
      </c>
      <c r="AZ23" s="16">
        <f t="shared" si="6"/>
        <v>117</v>
      </c>
      <c r="BA23" s="69">
        <f t="shared" si="6"/>
        <v>560</v>
      </c>
      <c r="BB23" s="16">
        <f t="shared" si="6"/>
        <v>309</v>
      </c>
      <c r="BC23" s="69">
        <f t="shared" si="6"/>
        <v>251</v>
      </c>
      <c r="BD23" s="16">
        <f t="shared" si="6"/>
        <v>309</v>
      </c>
      <c r="BE23" s="16">
        <f t="shared" si="6"/>
        <v>293</v>
      </c>
      <c r="BF23" s="16">
        <f t="shared" si="6"/>
        <v>229</v>
      </c>
      <c r="BG23" s="16">
        <f t="shared" si="6"/>
        <v>229</v>
      </c>
      <c r="BH23" s="16">
        <f t="shared" si="6"/>
        <v>0</v>
      </c>
      <c r="BI23" s="16">
        <f t="shared" si="6"/>
        <v>527</v>
      </c>
      <c r="BJ23" s="16">
        <f t="shared" si="6"/>
        <v>293</v>
      </c>
      <c r="BK23" s="16">
        <f t="shared" si="6"/>
        <v>234</v>
      </c>
      <c r="BL23" s="61">
        <f t="shared" si="6"/>
        <v>761</v>
      </c>
      <c r="BM23" s="16">
        <f t="shared" si="6"/>
        <v>309</v>
      </c>
      <c r="BN23" s="61">
        <f t="shared" si="6"/>
        <v>453</v>
      </c>
      <c r="BO23" s="16">
        <f aca="true" t="shared" si="7" ref="BO23:BT23">ROUND(BO22*1.27,)</f>
        <v>309</v>
      </c>
      <c r="BP23" s="16">
        <f t="shared" si="7"/>
        <v>309</v>
      </c>
      <c r="BQ23" s="16">
        <f t="shared" si="7"/>
        <v>0</v>
      </c>
      <c r="BR23" s="16">
        <f t="shared" si="7"/>
        <v>309</v>
      </c>
      <c r="BS23" s="86">
        <f t="shared" si="7"/>
        <v>309</v>
      </c>
      <c r="BT23" s="16">
        <f t="shared" si="7"/>
        <v>309</v>
      </c>
    </row>
    <row r="24" spans="1:72" s="12" customFormat="1" ht="12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86"/>
      <c r="M24" s="86"/>
      <c r="N24" s="86"/>
      <c r="O24" s="16"/>
      <c r="P24" s="16"/>
      <c r="Q24" s="16"/>
      <c r="R24" s="61"/>
      <c r="S24" s="16"/>
      <c r="T24" s="61"/>
      <c r="U24" s="69"/>
      <c r="V24" s="16"/>
      <c r="W24" s="69"/>
      <c r="X24" s="16"/>
      <c r="Y24" s="16"/>
      <c r="Z24" s="16"/>
      <c r="AA24" s="86"/>
      <c r="AB24" s="86"/>
      <c r="AC24" s="86"/>
      <c r="AD24" s="16"/>
      <c r="AE24" s="86"/>
      <c r="AF24" s="86"/>
      <c r="AG24" s="86"/>
      <c r="AH24" s="86"/>
      <c r="AI24" s="86"/>
      <c r="AJ24" s="86"/>
      <c r="AK24" s="86"/>
      <c r="AL24" s="86"/>
      <c r="AM24" s="86"/>
      <c r="AN24" s="16"/>
      <c r="AO24" s="16"/>
      <c r="AP24" s="86"/>
      <c r="AQ24" s="86"/>
      <c r="AR24" s="86"/>
      <c r="AS24" s="86"/>
      <c r="AT24" s="86"/>
      <c r="AU24" s="86"/>
      <c r="AV24" s="16"/>
      <c r="AW24" s="16"/>
      <c r="AX24" s="16"/>
      <c r="AY24" s="16"/>
      <c r="AZ24" s="16"/>
      <c r="BA24" s="69"/>
      <c r="BB24" s="16"/>
      <c r="BC24" s="69"/>
      <c r="BD24" s="16"/>
      <c r="BE24" s="16"/>
      <c r="BF24" s="16"/>
      <c r="BG24" s="16"/>
      <c r="BH24" s="16"/>
      <c r="BI24" s="16"/>
      <c r="BJ24" s="16"/>
      <c r="BK24" s="16"/>
      <c r="BL24" s="61"/>
      <c r="BM24" s="16"/>
      <c r="BN24" s="61"/>
      <c r="BO24" s="16"/>
      <c r="BP24" s="16"/>
      <c r="BQ24" s="16"/>
      <c r="BR24" s="16"/>
      <c r="BS24" s="86"/>
      <c r="BT24" s="16"/>
    </row>
    <row r="25" spans="12:71" ht="12.75">
      <c r="L25" s="83"/>
      <c r="M25" s="83"/>
      <c r="N25" s="83"/>
      <c r="R25" s="59"/>
      <c r="T25" s="59"/>
      <c r="U25" s="68"/>
      <c r="W25" s="68"/>
      <c r="AA25" s="83"/>
      <c r="AB25" s="83"/>
      <c r="AC25" s="83"/>
      <c r="AE25" s="83"/>
      <c r="AF25" s="83"/>
      <c r="AG25" s="83"/>
      <c r="AH25" s="83"/>
      <c r="AI25" s="83"/>
      <c r="AJ25" s="83"/>
      <c r="AK25" s="83"/>
      <c r="AL25" s="83"/>
      <c r="AM25" s="83"/>
      <c r="AP25" s="83"/>
      <c r="AQ25" s="83"/>
      <c r="AR25" s="83"/>
      <c r="AS25" s="83"/>
      <c r="AT25" s="83"/>
      <c r="AU25" s="83"/>
      <c r="BA25" s="68"/>
      <c r="BC25" s="68"/>
      <c r="BL25" s="59"/>
      <c r="BN25" s="59"/>
      <c r="BS25" s="83"/>
    </row>
    <row r="26" spans="2:73" ht="12.75">
      <c r="B26" s="7" t="str">
        <f>+CONCATENATE(kalkulátor!$C$12,kalkulátor!$C$13)</f>
        <v>Tépeszennyvíz</v>
      </c>
      <c r="C26" s="7" t="str">
        <f>+CONCATENATE(kalkulátor!$C$12,kalkulátor!$C$13)</f>
        <v>Tépeszennyvíz</v>
      </c>
      <c r="D26" s="7" t="str">
        <f>+CONCATENATE(kalkulátor!$C$12,kalkulátor!$C$13)</f>
        <v>Tépeszennyvíz</v>
      </c>
      <c r="E26" s="7" t="str">
        <f>+CONCATENATE(kalkulátor!$C$12,kalkulátor!$C$13)</f>
        <v>Tépeszennyvíz</v>
      </c>
      <c r="F26" s="7" t="str">
        <f>+CONCATENATE(kalkulátor!$C$12,kalkulátor!$C$13)</f>
        <v>Tépeszennyvíz</v>
      </c>
      <c r="G26" s="7" t="str">
        <f>+CONCATENATE(kalkulátor!$C$12,kalkulátor!$C$13)</f>
        <v>Tépeszennyvíz</v>
      </c>
      <c r="H26" s="7" t="str">
        <f>+CONCATENATE(kalkulátor!$C$12,kalkulátor!$C$13)</f>
        <v>Tépeszennyvíz</v>
      </c>
      <c r="I26" s="7" t="str">
        <f>+CONCATENATE(kalkulátor!$C$12,kalkulátor!$C$13)</f>
        <v>Tépeszennyvíz</v>
      </c>
      <c r="J26" s="7" t="str">
        <f>+CONCATENATE(kalkulátor!$C$12,kalkulátor!$C$13)</f>
        <v>Tépeszennyvíz</v>
      </c>
      <c r="K26" s="7" t="str">
        <f>+CONCATENATE(kalkulátor!$C$12,kalkulátor!$C$13)</f>
        <v>Tépeszennyvíz</v>
      </c>
      <c r="L26" s="83" t="str">
        <f>+CONCATENATE(kalkulátor!$C$12,kalkulátor!$C$13)</f>
        <v>Tépeszennyvíz</v>
      </c>
      <c r="M26" s="83" t="str">
        <f>+CONCATENATE(kalkulátor!$C$12,kalkulátor!$C$13)</f>
        <v>Tépeszennyvíz</v>
      </c>
      <c r="N26" s="83" t="str">
        <f>+CONCATENATE(kalkulátor!$C$12,kalkulátor!$C$13)</f>
        <v>Tépeszennyvíz</v>
      </c>
      <c r="O26" s="7" t="str">
        <f>+CONCATENATE(kalkulátor!$C$12,kalkulátor!$C$13)</f>
        <v>Tépeszennyvíz</v>
      </c>
      <c r="P26" s="7" t="str">
        <f>+CONCATENATE(kalkulátor!$C$12,kalkulátor!$C$13)</f>
        <v>Tépeszennyvíz</v>
      </c>
      <c r="Q26" s="7" t="str">
        <f>+CONCATENATE(kalkulátor!$C$12,kalkulátor!$C$13)</f>
        <v>Tépeszennyvíz</v>
      </c>
      <c r="R26" s="59" t="str">
        <f>+CONCATENATE(kalkulátor!$C$12,kalkulátor!$C$13)</f>
        <v>Tépeszennyvíz</v>
      </c>
      <c r="S26" s="7" t="str">
        <f>+CONCATENATE(kalkulátor!$C$12,kalkulátor!$C$13)</f>
        <v>Tépeszennyvíz</v>
      </c>
      <c r="T26" s="59" t="str">
        <f>+CONCATENATE(kalkulátor!$C$12,kalkulátor!$C$13)</f>
        <v>Tépeszennyvíz</v>
      </c>
      <c r="U26" s="68" t="str">
        <f>+CONCATENATE(kalkulátor!$C$12,kalkulátor!$C$13)</f>
        <v>Tépeszennyvíz</v>
      </c>
      <c r="V26" s="7" t="str">
        <f>+CONCATENATE(kalkulátor!$C$12,kalkulátor!$C$13)</f>
        <v>Tépeszennyvíz</v>
      </c>
      <c r="W26" s="68" t="str">
        <f>+CONCATENATE(kalkulátor!$C$12,kalkulátor!$C$13)</f>
        <v>Tépeszennyvíz</v>
      </c>
      <c r="X26" s="7" t="str">
        <f>+CONCATENATE(kalkulátor!$C$12,kalkulátor!$C$13)</f>
        <v>Tépeszennyvíz</v>
      </c>
      <c r="Y26" s="7" t="str">
        <f>+CONCATENATE(kalkulátor!$C$12,kalkulátor!$C$13)</f>
        <v>Tépeszennyvíz</v>
      </c>
      <c r="Z26" s="7" t="str">
        <f>+CONCATENATE(kalkulátor!$C$12,kalkulátor!$C$13)</f>
        <v>Tépeszennyvíz</v>
      </c>
      <c r="AA26" s="83" t="str">
        <f>+CONCATENATE(kalkulátor!$C$12,kalkulátor!$C$13)</f>
        <v>Tépeszennyvíz</v>
      </c>
      <c r="AB26" s="83" t="str">
        <f>+CONCATENATE(kalkulátor!$C$12,kalkulátor!$C$13)</f>
        <v>Tépeszennyvíz</v>
      </c>
      <c r="AC26" s="83" t="str">
        <f>+CONCATENATE(kalkulátor!$C$12,kalkulátor!$C$13)</f>
        <v>Tépeszennyvíz</v>
      </c>
      <c r="AD26" s="7" t="str">
        <f>+CONCATENATE(kalkulátor!$C$12,kalkulátor!$C$13)</f>
        <v>Tépeszennyvíz</v>
      </c>
      <c r="AE26" s="83" t="str">
        <f>+CONCATENATE(kalkulátor!$C$12,kalkulátor!$C$13)</f>
        <v>Tépeszennyvíz</v>
      </c>
      <c r="AF26" s="83" t="str">
        <f>+CONCATENATE(kalkulátor!$C$12,kalkulátor!$C$13)</f>
        <v>Tépeszennyvíz</v>
      </c>
      <c r="AG26" s="83" t="str">
        <f>+CONCATENATE(kalkulátor!$C$12,kalkulátor!$C$13)</f>
        <v>Tépeszennyvíz</v>
      </c>
      <c r="AH26" s="83" t="str">
        <f>+CONCATENATE(kalkulátor!$C$12,kalkulátor!$C$13)</f>
        <v>Tépeszennyvíz</v>
      </c>
      <c r="AI26" s="83" t="str">
        <f>+CONCATENATE(kalkulátor!$C$12,kalkulátor!$C$13)</f>
        <v>Tépeszennyvíz</v>
      </c>
      <c r="AJ26" s="83" t="str">
        <f>+CONCATENATE(kalkulátor!$C$12,kalkulátor!$C$13)</f>
        <v>Tépeszennyvíz</v>
      </c>
      <c r="AK26" s="83" t="str">
        <f>+CONCATENATE(kalkulátor!$C$12,kalkulátor!$C$13)</f>
        <v>Tépeszennyvíz</v>
      </c>
      <c r="AL26" s="83" t="str">
        <f>+CONCATENATE(kalkulátor!$C$12,kalkulátor!$C$13)</f>
        <v>Tépeszennyvíz</v>
      </c>
      <c r="AM26" s="83" t="str">
        <f>+CONCATENATE(kalkulátor!$C$12,kalkulátor!$C$13)</f>
        <v>Tépeszennyvíz</v>
      </c>
      <c r="AN26" s="7" t="str">
        <f>+CONCATENATE(kalkulátor!$C$12,kalkulátor!$C$13)</f>
        <v>Tépeszennyvíz</v>
      </c>
      <c r="AO26" s="7" t="str">
        <f>+CONCATENATE(kalkulátor!$C$12,kalkulátor!$C$13)</f>
        <v>Tépeszennyvíz</v>
      </c>
      <c r="AP26" s="83" t="str">
        <f>+CONCATENATE(kalkulátor!$C$12,kalkulátor!$C$13)</f>
        <v>Tépeszennyvíz</v>
      </c>
      <c r="AQ26" s="83" t="str">
        <f>+CONCATENATE(kalkulátor!$C$12,kalkulátor!$C$13)</f>
        <v>Tépeszennyvíz</v>
      </c>
      <c r="AR26" s="83" t="str">
        <f>+CONCATENATE(kalkulátor!$C$12,kalkulátor!$C$13)</f>
        <v>Tépeszennyvíz</v>
      </c>
      <c r="AS26" s="83" t="str">
        <f>+CONCATENATE(kalkulátor!$C$12,kalkulátor!$C$13)</f>
        <v>Tépeszennyvíz</v>
      </c>
      <c r="AT26" s="83" t="str">
        <f>+CONCATENATE(kalkulátor!$C$12,kalkulátor!$C$13)</f>
        <v>Tépeszennyvíz</v>
      </c>
      <c r="AU26" s="83" t="str">
        <f>+CONCATENATE(kalkulátor!$C$12,kalkulátor!$C$13)</f>
        <v>Tépeszennyvíz</v>
      </c>
      <c r="AV26" s="7" t="str">
        <f>+CONCATENATE(kalkulátor!$C$12,kalkulátor!$C$13)</f>
        <v>Tépeszennyvíz</v>
      </c>
      <c r="AW26" s="7" t="str">
        <f>+CONCATENATE(kalkulátor!$C$12,kalkulátor!$C$13)</f>
        <v>Tépeszennyvíz</v>
      </c>
      <c r="AX26" s="7" t="str">
        <f>+CONCATENATE(kalkulátor!$C$12,kalkulátor!$C$13)</f>
        <v>Tépeszennyvíz</v>
      </c>
      <c r="AY26" s="7" t="str">
        <f>+CONCATENATE(kalkulátor!$C$12,kalkulátor!$C$13)</f>
        <v>Tépeszennyvíz</v>
      </c>
      <c r="AZ26" s="7" t="str">
        <f>+CONCATENATE(kalkulátor!$C$12,kalkulátor!$C$13)</f>
        <v>Tépeszennyvíz</v>
      </c>
      <c r="BA26" s="68" t="str">
        <f>+CONCATENATE(kalkulátor!$C$12,kalkulátor!$C$13)</f>
        <v>Tépeszennyvíz</v>
      </c>
      <c r="BB26" s="7" t="str">
        <f>+CONCATENATE(kalkulátor!$C$12,kalkulátor!$C$13)</f>
        <v>Tépeszennyvíz</v>
      </c>
      <c r="BC26" s="68" t="str">
        <f>+CONCATENATE(kalkulátor!$C$12,kalkulátor!$C$13)</f>
        <v>Tépeszennyvíz</v>
      </c>
      <c r="BD26" s="7" t="str">
        <f>+CONCATENATE(kalkulátor!$C$12,kalkulátor!$C$13)</f>
        <v>Tépeszennyvíz</v>
      </c>
      <c r="BE26" s="7" t="str">
        <f>+CONCATENATE(kalkulátor!$C$12,kalkulátor!$C$13)</f>
        <v>Tépeszennyvíz</v>
      </c>
      <c r="BF26" s="7" t="str">
        <f>+CONCATENATE(kalkulátor!$C$12,kalkulátor!$C$13)</f>
        <v>Tépeszennyvíz</v>
      </c>
      <c r="BG26" s="7" t="str">
        <f>+CONCATENATE(kalkulátor!$C$12,kalkulátor!$C$13)</f>
        <v>Tépeszennyvíz</v>
      </c>
      <c r="BH26" s="7" t="str">
        <f>+CONCATENATE(kalkulátor!$C$12,kalkulátor!$C$13)</f>
        <v>Tépeszennyvíz</v>
      </c>
      <c r="BI26" s="7" t="str">
        <f>+CONCATENATE(kalkulátor!$C$12,kalkulátor!$C$13)</f>
        <v>Tépeszennyvíz</v>
      </c>
      <c r="BJ26" s="7" t="str">
        <f>+CONCATENATE(kalkulátor!$C$12,kalkulátor!$C$13)</f>
        <v>Tépeszennyvíz</v>
      </c>
      <c r="BK26" s="7" t="str">
        <f>+CONCATENATE(kalkulátor!$C$12,kalkulátor!$C$13)</f>
        <v>Tépeszennyvíz</v>
      </c>
      <c r="BL26" s="59" t="str">
        <f>+CONCATENATE(kalkulátor!$C$12,kalkulátor!$C$13)</f>
        <v>Tépeszennyvíz</v>
      </c>
      <c r="BM26" s="7" t="str">
        <f>+CONCATENATE(kalkulátor!$C$12,kalkulátor!$C$13)</f>
        <v>Tépeszennyvíz</v>
      </c>
      <c r="BN26" s="59" t="str">
        <f>+CONCATENATE(kalkulátor!$C$12,kalkulátor!$C$13)</f>
        <v>Tépeszennyvíz</v>
      </c>
      <c r="BO26" s="7" t="str">
        <f>+CONCATENATE(kalkulátor!$C$12,kalkulátor!$C$13)</f>
        <v>Tépeszennyvíz</v>
      </c>
      <c r="BP26" s="7" t="str">
        <f>+CONCATENATE(kalkulátor!$C$12,kalkulátor!$C$13)</f>
        <v>Tépeszennyvíz</v>
      </c>
      <c r="BQ26" s="7" t="str">
        <f>+CONCATENATE(kalkulátor!$C$12,kalkulátor!$C$13)</f>
        <v>Tépeszennyvíz</v>
      </c>
      <c r="BR26" s="7" t="str">
        <f>+CONCATENATE(kalkulátor!$C$12,kalkulátor!$C$13)</f>
        <v>Tépeszennyvíz</v>
      </c>
      <c r="BS26" s="83" t="str">
        <f>+CONCATENATE(kalkulátor!$C$12,kalkulátor!$C$13)</f>
        <v>Tépeszennyvíz</v>
      </c>
      <c r="BT26" s="7" t="str">
        <f>+CONCATENATE(kalkulátor!$C$12,kalkulátor!$C$13)</f>
        <v>Tépeszennyvíz</v>
      </c>
      <c r="BU26" s="7"/>
    </row>
    <row r="27" spans="1:72" ht="12.75">
      <c r="A27" s="6" t="s">
        <v>28</v>
      </c>
      <c r="B27" s="7" t="str">
        <f>+CONCATENATE(B2,B3)</f>
        <v>Ártándivóvíz és szennyvíz</v>
      </c>
      <c r="C27" s="7" t="str">
        <f aca="true" t="shared" si="8" ref="C27:BN27">+CONCATENATE(C2,C3)</f>
        <v>Ártándivóvíz</v>
      </c>
      <c r="D27" s="7" t="str">
        <f t="shared" si="8"/>
        <v>Ártándszennyvíz</v>
      </c>
      <c r="E27" s="7" t="str">
        <f t="shared" si="8"/>
        <v>Bedőivóvíz</v>
      </c>
      <c r="F27" s="7" t="str">
        <f t="shared" si="8"/>
        <v>Berekböszörményivóvíz</v>
      </c>
      <c r="G27" s="7" t="str">
        <f t="shared" si="8"/>
        <v>Biharkeresztesivóvíz és szennyvíz</v>
      </c>
      <c r="H27" s="7" t="str">
        <f t="shared" si="8"/>
        <v>Biharkeresztesivóvíz</v>
      </c>
      <c r="I27" s="7" t="str">
        <f t="shared" si="8"/>
        <v>Biharkeresztesszennyvíz</v>
      </c>
      <c r="J27" s="7" t="str">
        <f t="shared" si="8"/>
        <v>Bihartordaivóvíz</v>
      </c>
      <c r="K27" s="7" t="str">
        <f t="shared" si="8"/>
        <v>Bojtivóvíz</v>
      </c>
      <c r="L27" s="83" t="str">
        <f t="shared" si="8"/>
        <v>Derecskeivóvíz és szennyvíz</v>
      </c>
      <c r="M27" s="83" t="str">
        <f t="shared" si="8"/>
        <v>Derecskeivóvíz</v>
      </c>
      <c r="N27" s="83" t="str">
        <f t="shared" si="8"/>
        <v>Derecskeszennyvíz</v>
      </c>
      <c r="O27" s="7" t="str">
        <f t="shared" si="8"/>
        <v>Ebesivóvíz és szennyvíz</v>
      </c>
      <c r="P27" s="7" t="str">
        <f t="shared" si="8"/>
        <v>Ebesivóvíz</v>
      </c>
      <c r="Q27" s="7" t="str">
        <f t="shared" si="8"/>
        <v>Ebesszennyvíz</v>
      </c>
      <c r="R27" s="59" t="str">
        <f t="shared" si="8"/>
        <v>Esztárivóvíz és szennyvíz</v>
      </c>
      <c r="S27" s="7" t="str">
        <f t="shared" si="8"/>
        <v>Esztárivóvíz</v>
      </c>
      <c r="T27" s="59" t="str">
        <f t="shared" si="8"/>
        <v>Esztárszennyvíz</v>
      </c>
      <c r="U27" s="68" t="str">
        <f t="shared" si="8"/>
        <v>Hajdúbagosivóvíz és szennyvíz</v>
      </c>
      <c r="V27" s="7" t="str">
        <f t="shared" si="8"/>
        <v>Hajdúbagosivóvíz</v>
      </c>
      <c r="W27" s="68" t="str">
        <f t="shared" si="8"/>
        <v>Hajdúbagosszennyvíz</v>
      </c>
      <c r="X27" s="7" t="str">
        <f t="shared" si="8"/>
        <v>Hajdúsámsonivóvíz és szennyvíz</v>
      </c>
      <c r="Y27" s="7" t="str">
        <f t="shared" si="8"/>
        <v>Hajdúsámsonivóvíz</v>
      </c>
      <c r="Z27" s="7" t="str">
        <f t="shared" si="8"/>
        <v>Hajdúsámsonszennyvíz</v>
      </c>
      <c r="AA27" s="83" t="str">
        <f t="shared" si="8"/>
        <v>Hajdúszovátivóvíz és szennyvíz</v>
      </c>
      <c r="AB27" s="83" t="str">
        <f t="shared" si="8"/>
        <v>Hajdúszovátivóvíz</v>
      </c>
      <c r="AC27" s="83" t="str">
        <f t="shared" si="8"/>
        <v>Hajdúszovátszennyvíz</v>
      </c>
      <c r="AD27" s="7" t="str">
        <f t="shared" si="8"/>
        <v>Hencidaivóvíz</v>
      </c>
      <c r="AE27" s="83" t="str">
        <f t="shared" si="8"/>
        <v>Hosszúpályiivóvíz és szennyvíz</v>
      </c>
      <c r="AF27" s="83" t="str">
        <f t="shared" si="8"/>
        <v>Hosszúpályiivóvíz</v>
      </c>
      <c r="AG27" s="83" t="str">
        <f t="shared" si="8"/>
        <v>Hosszúpályiszennyvíz</v>
      </c>
      <c r="AH27" s="83" t="str">
        <f t="shared" si="8"/>
        <v>Hosszúpályi-Sóstóivóvíz és szennyvíz</v>
      </c>
      <c r="AI27" s="83" t="str">
        <f t="shared" si="8"/>
        <v>Hosszúpályi-Sóstóivóvíz</v>
      </c>
      <c r="AJ27" s="83" t="str">
        <f t="shared" si="8"/>
        <v>Hosszúpályi-Sóstószennyvíz</v>
      </c>
      <c r="AK27" s="83" t="str">
        <f t="shared" si="8"/>
        <v>Kismarjaivóvíz</v>
      </c>
      <c r="AL27" s="83" t="str">
        <f t="shared" si="8"/>
        <v>Kokadivóvíz</v>
      </c>
      <c r="AM27" s="83" t="str">
        <f t="shared" si="8"/>
        <v>Konyárivóvíz</v>
      </c>
      <c r="AN27" s="7" t="str">
        <f t="shared" si="8"/>
        <v>Körösszakálivóvíz</v>
      </c>
      <c r="AO27" s="7" t="str">
        <f t="shared" si="8"/>
        <v>Körösszegapáti-(Körmösdpuszta)ivóvíz</v>
      </c>
      <c r="AP27" s="83" t="str">
        <f t="shared" si="8"/>
        <v>Létavértesivóvíz és szennyvíz</v>
      </c>
      <c r="AQ27" s="83" t="str">
        <f t="shared" si="8"/>
        <v>Létavértesivóvíz</v>
      </c>
      <c r="AR27" s="83" t="str">
        <f t="shared" si="8"/>
        <v>Létavértesszennyvíz</v>
      </c>
      <c r="AS27" s="83" t="str">
        <f t="shared" si="8"/>
        <v>Létavértes-Cserekertivóvíz és szennyvíz</v>
      </c>
      <c r="AT27" s="83" t="str">
        <f t="shared" si="8"/>
        <v>Létavértes-Cserekertivóvíz</v>
      </c>
      <c r="AU27" s="83" t="str">
        <f t="shared" si="8"/>
        <v>Létavértes-Cserekertszennyvíz</v>
      </c>
      <c r="AV27" s="7" t="str">
        <f t="shared" si="8"/>
        <v>Magyarhomorogivóvíz</v>
      </c>
      <c r="AW27" s="7" t="str">
        <f t="shared" si="8"/>
        <v>Mezősasivóvíz</v>
      </c>
      <c r="AX27" s="7" t="str">
        <f t="shared" si="8"/>
        <v>Mikepércsivóvíz és szennyvíz</v>
      </c>
      <c r="AY27" s="7" t="str">
        <f t="shared" si="8"/>
        <v>Mikepércsivóvíz</v>
      </c>
      <c r="AZ27" s="7" t="str">
        <f t="shared" si="8"/>
        <v>Mikepércsszennyvíz</v>
      </c>
      <c r="BA27" s="68" t="str">
        <f t="shared" si="8"/>
        <v>Monostorpályiivóvíz és szennyvíz</v>
      </c>
      <c r="BB27" s="7" t="str">
        <f t="shared" si="8"/>
        <v>Monostorpályiivóvíz</v>
      </c>
      <c r="BC27" s="68" t="str">
        <f t="shared" si="8"/>
        <v>Monostorpályiszennyvíz</v>
      </c>
      <c r="BD27" s="7" t="str">
        <f t="shared" si="8"/>
        <v>Nagykerekeiivóvíz</v>
      </c>
      <c r="BE27" s="7" t="str">
        <f t="shared" si="8"/>
        <v>Nyírgelse ivóvízivóvíz</v>
      </c>
      <c r="BF27" s="7" t="str">
        <f t="shared" si="8"/>
        <v>Nyírlugosivóvíz és szennyvíz</v>
      </c>
      <c r="BG27" s="7" t="str">
        <f t="shared" si="8"/>
        <v>Nyírlugosivóvíz</v>
      </c>
      <c r="BH27" s="7" t="str">
        <f t="shared" si="8"/>
        <v>Nyírlugosszennyvíz</v>
      </c>
      <c r="BI27" s="7" t="str">
        <f t="shared" si="8"/>
        <v>Nyírmihálydiivóvíz és szennyvíz</v>
      </c>
      <c r="BJ27" s="7" t="str">
        <f t="shared" si="8"/>
        <v>Nyírmihálydiivóvíz</v>
      </c>
      <c r="BK27" s="7" t="str">
        <f t="shared" si="8"/>
        <v>Nyírmihálydiszennyvíz</v>
      </c>
      <c r="BL27" s="59" t="str">
        <f t="shared" si="8"/>
        <v>Pocsajivóvíz és szennyvíz</v>
      </c>
      <c r="BM27" s="7" t="str">
        <f t="shared" si="8"/>
        <v>Pocsajivóvíz</v>
      </c>
      <c r="BN27" s="59" t="str">
        <f t="shared" si="8"/>
        <v>Pocsajszennyvíz</v>
      </c>
      <c r="BO27" s="7" t="str">
        <f aca="true" t="shared" si="9" ref="BO27:BT27">+CONCATENATE(BO2,BO3)</f>
        <v>Sárándivóvíz és szennyvíz</v>
      </c>
      <c r="BP27" s="7" t="str">
        <f t="shared" si="9"/>
        <v>Sárándivóvíz</v>
      </c>
      <c r="BQ27" s="7" t="str">
        <f t="shared" si="9"/>
        <v>Sárándszennyvíz</v>
      </c>
      <c r="BR27" s="7" t="str">
        <f t="shared" si="9"/>
        <v>Szentpéterszegivóvíz</v>
      </c>
      <c r="BS27" s="83" t="str">
        <f t="shared" si="9"/>
        <v>Tépeivóvíz</v>
      </c>
      <c r="BT27" s="7" t="str">
        <f t="shared" si="9"/>
        <v>Toldivóvíz</v>
      </c>
    </row>
    <row r="28" spans="1:72" ht="12.75">
      <c r="A28" s="18">
        <f>SUM(B28:BT28)</f>
        <v>0</v>
      </c>
      <c r="B28" s="7">
        <f>+IF(B26=B27,B23,0)</f>
        <v>0</v>
      </c>
      <c r="C28" s="7">
        <f aca="true" t="shared" si="10" ref="C28:BN28">+IF(C26=C27,C23,0)</f>
        <v>0</v>
      </c>
      <c r="D28" s="7">
        <f t="shared" si="10"/>
        <v>0</v>
      </c>
      <c r="E28" s="7">
        <f t="shared" si="10"/>
        <v>0</v>
      </c>
      <c r="F28" s="7">
        <f t="shared" si="10"/>
        <v>0</v>
      </c>
      <c r="G28" s="7">
        <f t="shared" si="10"/>
        <v>0</v>
      </c>
      <c r="H28" s="7">
        <f t="shared" si="10"/>
        <v>0</v>
      </c>
      <c r="I28" s="7">
        <f t="shared" si="10"/>
        <v>0</v>
      </c>
      <c r="J28" s="7">
        <f t="shared" si="10"/>
        <v>0</v>
      </c>
      <c r="K28" s="7">
        <f t="shared" si="10"/>
        <v>0</v>
      </c>
      <c r="L28" s="83">
        <f t="shared" si="10"/>
        <v>0</v>
      </c>
      <c r="M28" s="83">
        <f t="shared" si="10"/>
        <v>0</v>
      </c>
      <c r="N28" s="83">
        <f t="shared" si="10"/>
        <v>0</v>
      </c>
      <c r="O28" s="7">
        <f t="shared" si="10"/>
        <v>0</v>
      </c>
      <c r="P28" s="7">
        <f t="shared" si="10"/>
        <v>0</v>
      </c>
      <c r="Q28" s="7">
        <f t="shared" si="10"/>
        <v>0</v>
      </c>
      <c r="R28" s="59">
        <f t="shared" si="10"/>
        <v>0</v>
      </c>
      <c r="S28" s="7">
        <f t="shared" si="10"/>
        <v>0</v>
      </c>
      <c r="T28" s="59">
        <f t="shared" si="10"/>
        <v>0</v>
      </c>
      <c r="U28" s="68">
        <f t="shared" si="10"/>
        <v>0</v>
      </c>
      <c r="V28" s="7">
        <f t="shared" si="10"/>
        <v>0</v>
      </c>
      <c r="W28" s="68">
        <f t="shared" si="10"/>
        <v>0</v>
      </c>
      <c r="X28" s="7">
        <f t="shared" si="10"/>
        <v>0</v>
      </c>
      <c r="Y28" s="7">
        <f t="shared" si="10"/>
        <v>0</v>
      </c>
      <c r="Z28" s="7">
        <f t="shared" si="10"/>
        <v>0</v>
      </c>
      <c r="AA28" s="83">
        <f t="shared" si="10"/>
        <v>0</v>
      </c>
      <c r="AB28" s="83">
        <f t="shared" si="10"/>
        <v>0</v>
      </c>
      <c r="AC28" s="83">
        <f t="shared" si="10"/>
        <v>0</v>
      </c>
      <c r="AD28" s="7">
        <f t="shared" si="10"/>
        <v>0</v>
      </c>
      <c r="AE28" s="83">
        <f t="shared" si="10"/>
        <v>0</v>
      </c>
      <c r="AF28" s="83">
        <f t="shared" si="10"/>
        <v>0</v>
      </c>
      <c r="AG28" s="83">
        <f t="shared" si="10"/>
        <v>0</v>
      </c>
      <c r="AH28" s="83">
        <f t="shared" si="10"/>
        <v>0</v>
      </c>
      <c r="AI28" s="83">
        <f t="shared" si="10"/>
        <v>0</v>
      </c>
      <c r="AJ28" s="83">
        <f t="shared" si="10"/>
        <v>0</v>
      </c>
      <c r="AK28" s="83">
        <f t="shared" si="10"/>
        <v>0</v>
      </c>
      <c r="AL28" s="83">
        <f t="shared" si="10"/>
        <v>0</v>
      </c>
      <c r="AM28" s="83">
        <f t="shared" si="10"/>
        <v>0</v>
      </c>
      <c r="AN28" s="7">
        <f t="shared" si="10"/>
        <v>0</v>
      </c>
      <c r="AO28" s="7">
        <f t="shared" si="10"/>
        <v>0</v>
      </c>
      <c r="AP28" s="83">
        <f t="shared" si="10"/>
        <v>0</v>
      </c>
      <c r="AQ28" s="83">
        <f t="shared" si="10"/>
        <v>0</v>
      </c>
      <c r="AR28" s="83">
        <f t="shared" si="10"/>
        <v>0</v>
      </c>
      <c r="AS28" s="83">
        <f t="shared" si="10"/>
        <v>0</v>
      </c>
      <c r="AT28" s="83">
        <f t="shared" si="10"/>
        <v>0</v>
      </c>
      <c r="AU28" s="83">
        <f t="shared" si="10"/>
        <v>0</v>
      </c>
      <c r="AV28" s="7">
        <f t="shared" si="10"/>
        <v>0</v>
      </c>
      <c r="AW28" s="7">
        <f t="shared" si="10"/>
        <v>0</v>
      </c>
      <c r="AX28" s="7">
        <f t="shared" si="10"/>
        <v>0</v>
      </c>
      <c r="AY28" s="7">
        <f t="shared" si="10"/>
        <v>0</v>
      </c>
      <c r="AZ28" s="7">
        <f t="shared" si="10"/>
        <v>0</v>
      </c>
      <c r="BA28" s="68">
        <f t="shared" si="10"/>
        <v>0</v>
      </c>
      <c r="BB28" s="7">
        <f t="shared" si="10"/>
        <v>0</v>
      </c>
      <c r="BC28" s="68">
        <f t="shared" si="10"/>
        <v>0</v>
      </c>
      <c r="BD28" s="7">
        <f t="shared" si="10"/>
        <v>0</v>
      </c>
      <c r="BE28" s="7">
        <f t="shared" si="10"/>
        <v>0</v>
      </c>
      <c r="BF28" s="7">
        <f t="shared" si="10"/>
        <v>0</v>
      </c>
      <c r="BG28" s="7">
        <f t="shared" si="10"/>
        <v>0</v>
      </c>
      <c r="BH28" s="7">
        <f t="shared" si="10"/>
        <v>0</v>
      </c>
      <c r="BI28" s="7">
        <f t="shared" si="10"/>
        <v>0</v>
      </c>
      <c r="BJ28" s="7">
        <f t="shared" si="10"/>
        <v>0</v>
      </c>
      <c r="BK28" s="7">
        <f t="shared" si="10"/>
        <v>0</v>
      </c>
      <c r="BL28" s="59">
        <f t="shared" si="10"/>
        <v>0</v>
      </c>
      <c r="BM28" s="7">
        <f t="shared" si="10"/>
        <v>0</v>
      </c>
      <c r="BN28" s="59">
        <f t="shared" si="10"/>
        <v>0</v>
      </c>
      <c r="BO28" s="7">
        <f aca="true" t="shared" si="11" ref="BO28:BT28">+IF(BO26=BO27,BO23,0)</f>
        <v>0</v>
      </c>
      <c r="BP28" s="7">
        <f t="shared" si="11"/>
        <v>0</v>
      </c>
      <c r="BQ28" s="7">
        <f t="shared" si="11"/>
        <v>0</v>
      </c>
      <c r="BR28" s="7">
        <f t="shared" si="11"/>
        <v>0</v>
      </c>
      <c r="BS28" s="83">
        <f t="shared" si="11"/>
        <v>0</v>
      </c>
      <c r="BT28" s="7">
        <f t="shared" si="11"/>
        <v>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herbak</dc:creator>
  <cp:keywords/>
  <dc:description/>
  <cp:lastModifiedBy>Baráti Fanni</cp:lastModifiedBy>
  <cp:lastPrinted>2017-01-03T13:43:43Z</cp:lastPrinted>
  <dcterms:created xsi:type="dcterms:W3CDTF">2013-06-05T13:26:08Z</dcterms:created>
  <dcterms:modified xsi:type="dcterms:W3CDTF">2017-01-04T14:32:45Z</dcterms:modified>
  <cp:category/>
  <cp:version/>
  <cp:contentType/>
  <cp:contentStatus/>
</cp:coreProperties>
</file>